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college life\系學會\系學會\104學年度國醫系學會\各式通用表格與綜合性表單\"/>
    </mc:Choice>
  </mc:AlternateContent>
  <bookViews>
    <workbookView xWindow="0" yWindow="0" windowWidth="20490" windowHeight="7710"/>
  </bookViews>
  <sheets>
    <sheet name="總表" sheetId="11" r:id="rId1"/>
    <sheet name="P&amp;VP" sheetId="29" r:id="rId2"/>
    <sheet name="SCORE" sheetId="6" r:id="rId3"/>
    <sheet name="SCOPE" sheetId="15" r:id="rId4"/>
    <sheet name="SCORA" sheetId="27" r:id="rId5"/>
    <sheet name="SCOPH " sheetId="22" r:id="rId6"/>
    <sheet name="SCORP" sheetId="14" r:id="rId7"/>
    <sheet name="SCOME" sheetId="28" r:id="rId8"/>
    <sheet name="AMSA" sheetId="10" r:id="rId9"/>
    <sheet name="CCRD" sheetId="21" r:id="rId10"/>
    <sheet name="IENA" sheetId="12" r:id="rId11"/>
    <sheet name="體育長" sheetId="26" r:id="rId12"/>
    <sheet name="工作表1" sheetId="25" r:id="rId13"/>
  </sheets>
  <calcPr calcId="152511"/>
</workbook>
</file>

<file path=xl/calcChain.xml><?xml version="1.0" encoding="utf-8"?>
<calcChain xmlns="http://schemas.openxmlformats.org/spreadsheetml/2006/main">
  <c r="G14" i="11" l="1"/>
  <c r="G4" i="11"/>
  <c r="G11" i="11"/>
  <c r="D86" i="11"/>
  <c r="D44" i="11" l="1"/>
  <c r="D22" i="11"/>
  <c r="D3" i="11"/>
  <c r="D73" i="11"/>
  <c r="G17" i="21" l="1"/>
  <c r="D67" i="11" l="1"/>
  <c r="E3" i="21" l="1"/>
  <c r="C44" i="11"/>
  <c r="C52" i="11"/>
  <c r="E7" i="21" l="1"/>
  <c r="E2" i="21" s="1"/>
  <c r="E12" i="21"/>
  <c r="C32" i="11" l="1"/>
  <c r="C22" i="11"/>
  <c r="C16" i="11"/>
  <c r="C3" i="11"/>
  <c r="E2" i="29" l="1"/>
  <c r="C2" i="28" l="1"/>
  <c r="C2" i="27" l="1"/>
  <c r="C2" i="15" l="1"/>
  <c r="C67" i="11" l="1"/>
  <c r="C2" i="26"/>
  <c r="C62" i="11" l="1"/>
  <c r="D52" i="11"/>
  <c r="C10" i="11"/>
  <c r="D10" i="11"/>
  <c r="E6" i="22" l="1"/>
  <c r="E2" i="22" s="1"/>
  <c r="C2" i="12" l="1"/>
  <c r="C2" i="14" l="1"/>
  <c r="C2" i="6" l="1"/>
  <c r="E24" i="21"/>
  <c r="D16" i="11" l="1"/>
  <c r="D57" i="11"/>
  <c r="D32" i="11"/>
  <c r="D37" i="11"/>
  <c r="D62" i="11"/>
  <c r="C57" i="11"/>
  <c r="D83" i="11" l="1"/>
  <c r="C73" i="11"/>
  <c r="C37" i="11"/>
  <c r="D82" i="11" s="1"/>
  <c r="D85" i="11" l="1"/>
  <c r="D87" i="11" s="1"/>
  <c r="C2" i="10"/>
</calcChain>
</file>

<file path=xl/sharedStrings.xml><?xml version="1.0" encoding="utf-8"?>
<sst xmlns="http://schemas.openxmlformats.org/spreadsheetml/2006/main" count="270" uniqueCount="209">
  <si>
    <r>
      <rPr>
        <b/>
        <sz val="14"/>
        <color indexed="8"/>
        <rFont val="標楷體"/>
        <family val="4"/>
        <charset val="136"/>
      </rPr>
      <t>總預算</t>
    </r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</si>
  <si>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</si>
  <si>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</si>
  <si>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t>迎新</t>
    <phoneticPr fontId="5" type="noConversion"/>
  </si>
  <si>
    <t>分享會</t>
    <phoneticPr fontId="5" type="noConversion"/>
  </si>
  <si>
    <t>NM交通費</t>
    <phoneticPr fontId="5" type="noConversion"/>
  </si>
  <si>
    <t>教授便當費</t>
    <phoneticPr fontId="5" type="noConversion"/>
  </si>
  <si>
    <t>Green TBH</t>
  </si>
  <si>
    <t>世界糖尿病日</t>
  </si>
  <si>
    <t>世界地球日擺攤</t>
    <phoneticPr fontId="5" type="noConversion"/>
  </si>
  <si>
    <t>環保傳情</t>
  </si>
  <si>
    <t>口述歷史</t>
  </si>
  <si>
    <r>
      <rPr>
        <sz val="20"/>
        <color indexed="8"/>
        <rFont val="標楷體"/>
        <family val="4"/>
        <charset val="136"/>
      </rPr>
      <t>國防醫學系系學會實驗交換部</t>
    </r>
    <r>
      <rPr>
        <sz val="20"/>
        <color indexed="8"/>
        <rFont val="Times New Roman"/>
        <family val="1"/>
      </rPr>
      <t>NDMC-MSC-SCORE</t>
    </r>
    <phoneticPr fontId="6" type="noConversion"/>
  </si>
  <si>
    <t>影印費</t>
    <phoneticPr fontId="5" type="noConversion"/>
  </si>
  <si>
    <t>問卷印刷1000,小組訪談1000(200*5次)</t>
    <phoneticPr fontId="5" type="noConversion"/>
  </si>
  <si>
    <t>國防醫學院亞洲醫學生聯合會 NDMC-MSC-AMSA</t>
    <phoneticPr fontId="6" type="noConversion"/>
  </si>
  <si>
    <t>迎新</t>
    <phoneticPr fontId="5" type="noConversion"/>
  </si>
  <si>
    <t>與SCOPE聯合迎新25元*(22+4)人</t>
    <phoneticPr fontId="5" type="noConversion"/>
  </si>
  <si>
    <t>NM交通費</t>
    <phoneticPr fontId="5" type="noConversion"/>
  </si>
  <si>
    <t>預計支出</t>
    <phoneticPr fontId="6" type="noConversion"/>
  </si>
  <si>
    <t>實際支出</t>
    <phoneticPr fontId="6" type="noConversion"/>
  </si>
  <si>
    <t>SCORE</t>
    <phoneticPr fontId="6" type="noConversion"/>
  </si>
  <si>
    <t>SCOPE</t>
    <phoneticPr fontId="6" type="noConversion"/>
  </si>
  <si>
    <t>SCORA</t>
    <phoneticPr fontId="6" type="noConversion"/>
  </si>
  <si>
    <t>P&amp;VP</t>
    <phoneticPr fontId="6" type="noConversion"/>
  </si>
  <si>
    <t>SCOME</t>
    <phoneticPr fontId="6" type="noConversion"/>
  </si>
  <si>
    <t>SCOPH</t>
    <phoneticPr fontId="6" type="noConversion"/>
  </si>
  <si>
    <t>SCORP</t>
    <phoneticPr fontId="6" type="noConversion"/>
  </si>
  <si>
    <t>AMSA</t>
    <phoneticPr fontId="6" type="noConversion"/>
  </si>
  <si>
    <t>CCRD</t>
    <phoneticPr fontId="6" type="noConversion"/>
  </si>
  <si>
    <t>IENA</t>
    <phoneticPr fontId="6" type="noConversion"/>
  </si>
  <si>
    <t>其他</t>
    <phoneticPr fontId="6" type="noConversion"/>
  </si>
  <si>
    <t>國防醫學系系學會網路管理部NDMC-MSC-IENA</t>
    <phoneticPr fontId="6" type="noConversion"/>
  </si>
  <si>
    <t>參訪老人院用具</t>
  </si>
  <si>
    <r>
      <rPr>
        <sz val="20"/>
        <color indexed="8"/>
        <rFont val="標楷體"/>
        <family val="4"/>
        <charset val="136"/>
      </rPr>
      <t>國防醫學系系學會人權和平部</t>
    </r>
    <r>
      <rPr>
        <sz val="20"/>
        <color indexed="8"/>
        <rFont val="Times New Roman"/>
        <family val="1"/>
      </rPr>
      <t>NDMC-MSC-SCORP</t>
    </r>
    <phoneticPr fontId="6" type="noConversion"/>
  </si>
  <si>
    <t>毛巾操</t>
    <phoneticPr fontId="5" type="noConversion"/>
  </si>
  <si>
    <t>25元*(15+2)人</t>
    <phoneticPr fontId="5" type="noConversion"/>
  </si>
  <si>
    <t>花蓮.中.南</t>
    <phoneticPr fontId="5" type="noConversion"/>
  </si>
  <si>
    <t>雜支</t>
    <phoneticPr fontId="5" type="noConversion"/>
  </si>
  <si>
    <r>
      <rPr>
        <sz val="20"/>
        <color indexed="8"/>
        <rFont val="標楷體"/>
        <family val="4"/>
        <charset val="136"/>
      </rPr>
      <t>國防醫學系系學會專業交換部</t>
    </r>
    <r>
      <rPr>
        <sz val="20"/>
        <color indexed="8"/>
        <rFont val="Times New Roman"/>
        <family val="1"/>
      </rPr>
      <t>NDMC-MSC-SCOPE</t>
    </r>
    <phoneticPr fontId="6" type="noConversion"/>
  </si>
  <si>
    <t>1000元*2位講師</t>
    <phoneticPr fontId="5" type="noConversion"/>
  </si>
  <si>
    <t>WELL報名費</t>
    <phoneticPr fontId="5" type="noConversion"/>
  </si>
  <si>
    <t>沙龍講座</t>
    <phoneticPr fontId="5" type="noConversion"/>
  </si>
  <si>
    <t>項目</t>
    <phoneticPr fontId="5" type="noConversion"/>
  </si>
  <si>
    <t>實際總支出</t>
    <phoneticPr fontId="6" type="noConversion"/>
  </si>
  <si>
    <t>實際總支出</t>
    <phoneticPr fontId="5" type="noConversion"/>
  </si>
  <si>
    <r>
      <rPr>
        <sz val="20"/>
        <color indexed="8"/>
        <rFont val="標楷體"/>
        <family val="4"/>
        <charset val="136"/>
      </rPr>
      <t>國防醫學系系學會醫學教育部</t>
    </r>
    <r>
      <rPr>
        <sz val="20"/>
        <color indexed="8"/>
        <rFont val="Times New Roman"/>
        <family val="1"/>
      </rPr>
      <t>NDMC-MSC-SCOME</t>
    </r>
    <phoneticPr fontId="6" type="noConversion"/>
  </si>
  <si>
    <t>25元*(14+2)人</t>
    <phoneticPr fontId="5" type="noConversion"/>
  </si>
  <si>
    <t>追蹤自評</t>
    <phoneticPr fontId="5" type="noConversion"/>
  </si>
  <si>
    <t>國防醫學系系學會文化創意部門NDMC-MSC-CCRD</t>
    <phoneticPr fontId="6" type="noConversion"/>
  </si>
  <si>
    <t>備註</t>
    <phoneticPr fontId="6" type="noConversion"/>
  </si>
  <si>
    <t>刊物</t>
    <phoneticPr fontId="5" type="noConversion"/>
  </si>
  <si>
    <t>詳見"刊物"分頁</t>
    <phoneticPr fontId="5" type="noConversion"/>
  </si>
  <si>
    <t>103年度系刊</t>
    <phoneticPr fontId="5" type="noConversion"/>
  </si>
  <si>
    <t>校友會資助50000</t>
    <phoneticPr fontId="5" type="noConversion"/>
  </si>
  <si>
    <t>學期主題活動</t>
    <phoneticPr fontId="5" type="noConversion"/>
  </si>
  <si>
    <t>詳見"主題活動"分頁</t>
    <phoneticPr fontId="5" type="noConversion"/>
  </si>
  <si>
    <t>讀書會</t>
    <phoneticPr fontId="5" type="noConversion"/>
  </si>
  <si>
    <t>放映會</t>
    <phoneticPr fontId="5" type="noConversion"/>
  </si>
  <si>
    <t>講座及活動</t>
    <phoneticPr fontId="5" type="noConversion"/>
  </si>
  <si>
    <t>大學生了沒</t>
    <phoneticPr fontId="5" type="noConversion"/>
  </si>
  <si>
    <t>醫文獎</t>
    <phoneticPr fontId="5" type="noConversion"/>
  </si>
  <si>
    <t>採訪</t>
    <phoneticPr fontId="5" type="noConversion"/>
  </si>
  <si>
    <t>詳見"部內活動分頁"</t>
    <phoneticPr fontId="5" type="noConversion"/>
  </si>
  <si>
    <t>送舊</t>
    <phoneticPr fontId="5" type="noConversion"/>
  </si>
  <si>
    <t>總預算</t>
    <phoneticPr fontId="5" type="noConversion"/>
  </si>
  <si>
    <t>預期收入</t>
    <phoneticPr fontId="5" type="noConversion"/>
  </si>
  <si>
    <t>淨支出</t>
    <phoneticPr fontId="5" type="noConversion"/>
  </si>
  <si>
    <t>迎新</t>
  </si>
  <si>
    <t>雜支</t>
  </si>
  <si>
    <t>感恩季</t>
    <phoneticPr fontId="5" type="noConversion"/>
  </si>
  <si>
    <t>部內活動</t>
    <phoneticPr fontId="5" type="noConversion"/>
  </si>
  <si>
    <t>詳見"活動&amp;講座"分頁</t>
    <phoneticPr fontId="5" type="noConversion"/>
  </si>
  <si>
    <r>
      <rPr>
        <b/>
        <sz val="14"/>
        <color indexed="8"/>
        <rFont val="標楷體"/>
        <family val="4"/>
        <charset val="136"/>
      </rPr>
      <t>總預算</t>
    </r>
    <phoneticPr fontId="5" type="noConversion"/>
  </si>
  <si>
    <r>
      <rPr>
        <b/>
        <sz val="14"/>
        <color indexed="8"/>
        <rFont val="標楷體"/>
        <family val="4"/>
        <charset val="136"/>
      </rPr>
      <t>備註</t>
    </r>
    <phoneticPr fontId="5" type="noConversion"/>
  </si>
  <si>
    <t>學術比賽參賽</t>
  </si>
  <si>
    <t>小亞醫幹訓</t>
  </si>
  <si>
    <t>舉辦工作坊</t>
  </si>
  <si>
    <t>25*17</t>
  </si>
  <si>
    <t>Topic discussion</t>
  </si>
  <si>
    <t>講師費</t>
  </si>
  <si>
    <t>婦援會出隊</t>
  </si>
  <si>
    <t>NM交通費</t>
  </si>
  <si>
    <t>教授便當費</t>
  </si>
  <si>
    <t>影印費</t>
  </si>
  <si>
    <t>25*(7+1)人</t>
  </si>
  <si>
    <t>網路架構及安全講座</t>
  </si>
  <si>
    <t>IENA幹員資安培訓</t>
  </si>
  <si>
    <t>回饋小獎品</t>
  </si>
  <si>
    <t>彩虹筆</t>
  </si>
  <si>
    <t>宣傳</t>
  </si>
  <si>
    <t>園遊會</t>
  </si>
  <si>
    <t>25*(18+2)</t>
    <phoneticPr fontId="5" type="noConversion"/>
  </si>
  <si>
    <t>迎新</t>
    <phoneticPr fontId="5" type="noConversion"/>
  </si>
  <si>
    <t>NM交通補助</t>
    <phoneticPr fontId="5" type="noConversion"/>
  </si>
  <si>
    <t>雜支(含影印)</t>
    <phoneticPr fontId="5" type="noConversion"/>
  </si>
  <si>
    <t>1000*2位講師</t>
    <phoneticPr fontId="5" type="noConversion"/>
  </si>
  <si>
    <t>世界地球日擺攤</t>
    <phoneticPr fontId="5" type="noConversion"/>
  </si>
  <si>
    <t>布置攤位費用</t>
    <phoneticPr fontId="5" type="noConversion"/>
  </si>
  <si>
    <t>快閃道具</t>
    <phoneticPr fontId="5" type="noConversion"/>
  </si>
  <si>
    <t>道具場佈印刷製作費</t>
    <phoneticPr fontId="5" type="noConversion"/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</si>
  <si>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</si>
  <si>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r>
      <rPr>
        <sz val="20"/>
        <color indexed="8"/>
        <rFont val="標楷體"/>
        <family val="4"/>
        <charset val="136"/>
      </rPr>
      <t>國防醫學系系學會公共衛生部</t>
    </r>
    <r>
      <rPr>
        <sz val="20"/>
        <color indexed="8"/>
        <rFont val="Times New Roman"/>
        <family val="1"/>
      </rPr>
      <t>NDMC-MSC-SCOPH</t>
    </r>
    <phoneticPr fontId="6" type="noConversion"/>
  </si>
  <si>
    <t>一般性計畫補助</t>
    <phoneticPr fontId="5" type="noConversion"/>
  </si>
  <si>
    <t>影印公文</t>
    <phoneticPr fontId="5" type="noConversion"/>
  </si>
  <si>
    <t>系代大會車費</t>
    <phoneticPr fontId="5" type="noConversion"/>
  </si>
  <si>
    <r>
      <rPr>
        <sz val="20"/>
        <color indexed="8"/>
        <rFont val="標楷體"/>
        <family val="4"/>
        <charset val="136"/>
      </rPr>
      <t>國防醫學系系學會會長副會長</t>
    </r>
    <r>
      <rPr>
        <sz val="20"/>
        <color indexed="8"/>
        <rFont val="Times New Roman"/>
        <family val="1"/>
      </rPr>
      <t>NDMC-MSC-P&amp;VP</t>
    </r>
    <phoneticPr fontId="6" type="noConversion"/>
  </si>
  <si>
    <t>系代大會車費</t>
  </si>
  <si>
    <t>影印公文</t>
  </si>
  <si>
    <t>一般性計畫補助</t>
  </si>
  <si>
    <t>名片與印章製作</t>
  </si>
  <si>
    <t>WELL報名費</t>
  </si>
  <si>
    <t>追蹤自評</t>
  </si>
  <si>
    <t>刊物</t>
    <phoneticPr fontId="5" type="noConversion"/>
  </si>
  <si>
    <t>學期主題活動</t>
    <phoneticPr fontId="5" type="noConversion"/>
  </si>
  <si>
    <t>講座及活動</t>
    <phoneticPr fontId="5" type="noConversion"/>
  </si>
  <si>
    <t>部內活動</t>
    <phoneticPr fontId="5" type="noConversion"/>
  </si>
  <si>
    <t>國防醫學系系學會體育長NDMC-MSC-PHYSCICAL ACTIVITY</t>
    <phoneticPr fontId="6" type="noConversion"/>
  </si>
  <si>
    <t>大甲大乙盃--耗材</t>
  </si>
  <si>
    <t>大甲大乙盃--獎盃</t>
  </si>
  <si>
    <t>國醫盃路跑--宣傳</t>
  </si>
  <si>
    <t>國醫盃路跑--獎品</t>
  </si>
  <si>
    <t>大醫盃報名費補助</t>
  </si>
  <si>
    <t>耗材</t>
  </si>
  <si>
    <t>500*3個比賽*3個名次=4500</t>
  </si>
  <si>
    <t>獎品(註:路跑開放給全校參加，會酌收報名費來勻支開銷</t>
    <phoneticPr fontId="5" type="noConversion"/>
  </si>
  <si>
    <t>體育長</t>
    <phoneticPr fontId="6" type="noConversion"/>
  </si>
  <si>
    <t>NM交通</t>
  </si>
  <si>
    <t>說明會、面試</t>
  </si>
  <si>
    <t>含SWG</t>
  </si>
  <si>
    <t>性教育特刊(每月印製)，某某文宣</t>
    <phoneticPr fontId="5" type="noConversion"/>
  </si>
  <si>
    <t>影印費</t>
    <phoneticPr fontId="5" type="noConversion"/>
  </si>
  <si>
    <t>雜支(獎品,文宣...)</t>
    <phoneticPr fontId="5" type="noConversion"/>
  </si>
  <si>
    <t>愛滋日活動</t>
    <phoneticPr fontId="5" type="noConversion"/>
  </si>
  <si>
    <t>車馬費100元*12人，道具費300元</t>
    <phoneticPr fontId="5" type="noConversion"/>
  </si>
  <si>
    <t>同志大遊行</t>
    <phoneticPr fontId="5" type="noConversion"/>
  </si>
  <si>
    <t>NM交通費</t>
    <phoneticPr fontId="5" type="noConversion"/>
  </si>
  <si>
    <t>講師費</t>
    <phoneticPr fontId="5" type="noConversion"/>
  </si>
  <si>
    <t>彩虹計畫</t>
    <phoneticPr fontId="5" type="noConversion"/>
  </si>
  <si>
    <t>到國高中宣導,道具費500,雜支(獎品,文宣...)300</t>
    <phoneticPr fontId="5" type="noConversion"/>
  </si>
  <si>
    <t>同儕教育</t>
    <phoneticPr fontId="5" type="noConversion"/>
  </si>
  <si>
    <t>車馬費200元*2人</t>
    <phoneticPr fontId="5" type="noConversion"/>
  </si>
  <si>
    <t>同儕教育營</t>
    <phoneticPr fontId="5" type="noConversion"/>
  </si>
  <si>
    <t>到愛滋病關愛之家，車馬費、道具費</t>
    <phoneticPr fontId="5" type="noConversion"/>
  </si>
  <si>
    <t>關愛之家活動</t>
    <phoneticPr fontId="5" type="noConversion"/>
  </si>
  <si>
    <t>25元*(10+2)人</t>
    <phoneticPr fontId="5" type="noConversion"/>
  </si>
  <si>
    <t>迎新</t>
    <phoneticPr fontId="5" type="noConversion"/>
  </si>
  <si>
    <r>
      <rPr>
        <b/>
        <sz val="14"/>
        <color indexed="8"/>
        <rFont val="標楷體"/>
        <family val="4"/>
        <charset val="136"/>
      </rPr>
      <t>備註</t>
    </r>
    <phoneticPr fontId="6" type="noConversion"/>
  </si>
  <si>
    <t>總預算3750</t>
    <phoneticPr fontId="5" type="noConversion"/>
  </si>
  <si>
    <r>
      <rPr>
        <sz val="20"/>
        <color indexed="8"/>
        <rFont val="標楷體"/>
        <family val="4"/>
        <charset val="136"/>
      </rPr>
      <t>國防醫學系系學會性健康推廣部</t>
    </r>
    <r>
      <rPr>
        <sz val="20"/>
        <color indexed="8"/>
        <rFont val="Times New Roman"/>
        <family val="1"/>
      </rPr>
      <t>NDMC-MSC-SCORA</t>
    </r>
    <phoneticPr fontId="6" type="noConversion"/>
  </si>
  <si>
    <t>南部兩次，中部一次，北部一次計算</t>
    <phoneticPr fontId="5" type="noConversion"/>
  </si>
  <si>
    <t>國考重點整理</t>
    <phoneticPr fontId="5" type="noConversion"/>
  </si>
  <si>
    <t>突發狀況備用金</t>
    <phoneticPr fontId="5" type="noConversion"/>
  </si>
  <si>
    <t>雜支</t>
    <phoneticPr fontId="5" type="noConversion"/>
  </si>
  <si>
    <t>攝影獎報名費(各校2500)+參賽同學決選相片沖洗補助</t>
    <phoneticPr fontId="5" type="noConversion"/>
  </si>
  <si>
    <t>攝影獎報名費/補助費</t>
    <phoneticPr fontId="5" type="noConversion"/>
  </si>
  <si>
    <t>名片與印章製作</t>
    <phoneticPr fontId="5" type="noConversion"/>
  </si>
  <si>
    <t>300*6次</t>
    <phoneticPr fontId="5" type="noConversion"/>
  </si>
  <si>
    <t>1張影印卡</t>
    <phoneticPr fontId="5" type="noConversion"/>
  </si>
  <si>
    <r>
      <rPr>
        <sz val="12"/>
        <rFont val="標楷體"/>
        <family val="4"/>
        <charset val="136"/>
      </rPr>
      <t>1000*3項活動</t>
    </r>
    <r>
      <rPr>
        <sz val="12"/>
        <rFont val="Times New Roman"/>
        <family val="1"/>
      </rPr>
      <t xml:space="preserve"> </t>
    </r>
    <phoneticPr fontId="5" type="noConversion"/>
  </si>
  <si>
    <t>名片100*15人+印章200*2人</t>
    <phoneticPr fontId="5" type="noConversion"/>
  </si>
  <si>
    <t>M114會費</t>
    <phoneticPr fontId="5" type="noConversion"/>
  </si>
  <si>
    <t>M113會費</t>
    <phoneticPr fontId="5" type="noConversion"/>
  </si>
  <si>
    <t>M112會費</t>
    <phoneticPr fontId="5" type="noConversion"/>
  </si>
  <si>
    <t>M111會費</t>
    <phoneticPr fontId="5" type="noConversion"/>
  </si>
  <si>
    <t>上期結餘</t>
    <phoneticPr fontId="5" type="noConversion"/>
  </si>
  <si>
    <t>台灣醫學生聯合會會費</t>
  </si>
  <si>
    <t>幹部訓練營</t>
  </si>
  <si>
    <t>系學會週</t>
  </si>
  <si>
    <t>院慶攤位成本</t>
  </si>
  <si>
    <t>攝影獎報名費/補助費</t>
  </si>
  <si>
    <t>關愛之家活動</t>
  </si>
  <si>
    <t>同儕教育營</t>
  </si>
  <si>
    <t>同儕教育</t>
  </si>
  <si>
    <t>彩虹計畫</t>
  </si>
  <si>
    <t>同志大遊行</t>
  </si>
  <si>
    <t>愛滋日活動</t>
  </si>
  <si>
    <t>國考重點整理</t>
  </si>
  <si>
    <t>下學期新活動</t>
  </si>
  <si>
    <t>3*150元</t>
    <phoneticPr fontId="5" type="noConversion"/>
  </si>
  <si>
    <t>講座及資安培訓講義</t>
    <phoneticPr fontId="5" type="noConversion"/>
  </si>
  <si>
    <t>2000*2人</t>
    <phoneticPr fontId="5" type="noConversion"/>
  </si>
  <si>
    <t>400*2人</t>
    <phoneticPr fontId="5" type="noConversion"/>
  </si>
  <si>
    <t>海報、有獎徵答禮物</t>
    <phoneticPr fontId="5" type="noConversion"/>
  </si>
  <si>
    <t>海報、回饋單</t>
    <phoneticPr fontId="5" type="noConversion"/>
  </si>
  <si>
    <t>演講問卷、感謝狀</t>
    <phoneticPr fontId="5" type="noConversion"/>
  </si>
  <si>
    <t>宣傳文宣、邀請函</t>
    <phoneticPr fontId="5" type="noConversion"/>
  </si>
  <si>
    <t>大醫盃報名費補助七成(56600*0.7)</t>
    <phoneticPr fontId="5" type="noConversion"/>
  </si>
  <si>
    <t>演講問卷、感謝狀</t>
  </si>
  <si>
    <t>總預算支出</t>
    <phoneticPr fontId="6" type="noConversion"/>
  </si>
  <si>
    <t>預計收入</t>
    <phoneticPr fontId="5" type="noConversion"/>
  </si>
  <si>
    <t>校友會系刊補助</t>
    <phoneticPr fontId="5" type="noConversion"/>
  </si>
  <si>
    <t>備註</t>
    <phoneticPr fontId="5" type="noConversion"/>
  </si>
  <si>
    <t>133人</t>
    <phoneticPr fontId="5" type="noConversion"/>
  </si>
  <si>
    <t>113人</t>
    <phoneticPr fontId="5" type="noConversion"/>
  </si>
  <si>
    <t>108人</t>
    <phoneticPr fontId="5" type="noConversion"/>
  </si>
  <si>
    <t>112人</t>
    <phoneticPr fontId="5" type="noConversion"/>
  </si>
  <si>
    <t>專款專用(補助系刊)</t>
    <phoneticPr fontId="5" type="noConversion"/>
  </si>
  <si>
    <t>($46600*0.7+30)</t>
    <phoneticPr fontId="5" type="noConversion"/>
  </si>
  <si>
    <t>院慶收入</t>
    <phoneticPr fontId="5" type="noConversion"/>
  </si>
  <si>
    <t>103年度結清款</t>
    <phoneticPr fontId="5" type="noConversion"/>
  </si>
  <si>
    <t>343+倪君</t>
    <phoneticPr fontId="5" type="noConversion"/>
  </si>
  <si>
    <t>自行吸收</t>
    <phoneticPr fontId="5" type="noConversion"/>
  </si>
  <si>
    <t>自行吸收</t>
    <phoneticPr fontId="5" type="noConversion"/>
  </si>
  <si>
    <t>實際總收入(本屆收入)</t>
    <phoneticPr fontId="5" type="noConversion"/>
  </si>
  <si>
    <t>本屆總合計結餘</t>
    <phoneticPr fontId="5" type="noConversion"/>
  </si>
  <si>
    <t>本屆收入</t>
    <phoneticPr fontId="5" type="noConversion"/>
  </si>
  <si>
    <t>實際總支出</t>
    <phoneticPr fontId="5" type="noConversion"/>
  </si>
  <si>
    <r>
      <t>2014-2015</t>
    </r>
    <r>
      <rPr>
        <sz val="20"/>
        <color indexed="8"/>
        <rFont val="標楷體"/>
        <family val="4"/>
        <charset val="136"/>
      </rPr>
      <t>國防醫學系系學會結算總表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</si>
</sst>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_);[Red]\(&quot;$&quot;#,##0\)"/>
    <numFmt numFmtId="177" formatCode="_(&quot;$&quot;* #,##0.00_);_(&quot;$&quot;* \(#,##0.00\);_(&quot;$&quot;* &quot;-&quot;??_);_(@_)"/>
    <numFmt numFmtId="178" formatCode="&quot;$&quot;#,##0"/>
  </numFmts>
  <fonts count="4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20"/>
      <color indexed="8"/>
      <name val="Times New Roman"/>
      <family val="1"/>
    </font>
    <font>
      <sz val="20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rgb="FF0000FF"/>
      <name val="Times New Roman"/>
      <family val="1"/>
    </font>
    <font>
      <sz val="12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  <font>
      <sz val="12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細明體"/>
      <family val="3"/>
      <charset val="136"/>
    </font>
    <font>
      <b/>
      <sz val="14"/>
      <color indexed="8"/>
      <name val="Times New Roman"/>
      <family val="1"/>
      <charset val="204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color rgb="FFFF0000"/>
      <name val="Times New Roman"/>
      <family val="1"/>
      <charset val="204"/>
    </font>
    <font>
      <sz val="14"/>
      <color theme="1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sz val="14"/>
      <color rgb="FFFF0000"/>
      <name val="Times New Roman"/>
      <family val="1"/>
    </font>
    <font>
      <b/>
      <sz val="14"/>
      <color rgb="FFFF0000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b/>
      <sz val="12"/>
      <color theme="3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0000FF"/>
      <name val="細明體"/>
      <family val="3"/>
      <charset val="136"/>
    </font>
    <font>
      <sz val="14"/>
      <color rgb="FFFF0000"/>
      <name val="標楷體"/>
      <family val="4"/>
      <charset val="136"/>
    </font>
    <font>
      <b/>
      <sz val="14"/>
      <color rgb="FFFF0000"/>
      <name val="Times New Roman"/>
      <family val="1"/>
      <charset val="204"/>
    </font>
    <font>
      <sz val="14"/>
      <color rgb="FFFF0000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33" fillId="0" borderId="0"/>
  </cellStyleXfs>
  <cellXfs count="125">
    <xf numFmtId="0" fontId="0" fillId="0" borderId="0" xfId="0">
      <alignment vertical="center"/>
    </xf>
    <xf numFmtId="0" fontId="8" fillId="0" borderId="0" xfId="2" applyFont="1">
      <alignment vertical="center"/>
    </xf>
    <xf numFmtId="0" fontId="9" fillId="3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vertical="top" wrapText="1"/>
    </xf>
    <xf numFmtId="38" fontId="11" fillId="3" borderId="2" xfId="1" applyNumberFormat="1" applyFont="1" applyFill="1" applyBorder="1" applyAlignment="1">
      <alignment horizontal="left" vertical="top" wrapText="1"/>
    </xf>
    <xf numFmtId="3" fontId="9" fillId="3" borderId="2" xfId="1" applyNumberFormat="1" applyFont="1" applyFill="1" applyBorder="1" applyAlignment="1">
      <alignment horizontal="left" vertical="top" wrapText="1"/>
    </xf>
    <xf numFmtId="0" fontId="12" fillId="0" borderId="0" xfId="2" applyFont="1">
      <alignment vertical="center"/>
    </xf>
    <xf numFmtId="0" fontId="13" fillId="0" borderId="2" xfId="1" applyFont="1" applyBorder="1" applyAlignment="1">
      <alignment horizontal="center" vertical="top" wrapText="1"/>
    </xf>
    <xf numFmtId="176" fontId="13" fillId="0" borderId="2" xfId="3" applyNumberFormat="1" applyFont="1" applyBorder="1" applyAlignment="1">
      <alignment vertical="top" wrapText="1"/>
    </xf>
    <xf numFmtId="176" fontId="13" fillId="0" borderId="3" xfId="2" applyNumberFormat="1" applyFont="1" applyBorder="1" applyAlignment="1">
      <alignment vertical="top" wrapText="1"/>
    </xf>
    <xf numFmtId="0" fontId="13" fillId="0" borderId="0" xfId="2" applyFont="1">
      <alignment vertical="center"/>
    </xf>
    <xf numFmtId="0" fontId="14" fillId="0" borderId="2" xfId="2" applyFont="1" applyBorder="1">
      <alignment vertical="center"/>
    </xf>
    <xf numFmtId="0" fontId="15" fillId="0" borderId="3" xfId="2" applyFont="1" applyBorder="1" applyAlignment="1">
      <alignment vertical="top" wrapText="1"/>
    </xf>
    <xf numFmtId="0" fontId="10" fillId="3" borderId="2" xfId="1" applyFont="1" applyFill="1" applyBorder="1" applyAlignment="1">
      <alignment vertical="top" wrapText="1"/>
    </xf>
    <xf numFmtId="0" fontId="15" fillId="0" borderId="2" xfId="1" applyFont="1" applyBorder="1" applyAlignment="1">
      <alignment horizontal="center" vertical="top" wrapText="1"/>
    </xf>
    <xf numFmtId="38" fontId="18" fillId="0" borderId="2" xfId="1" applyNumberFormat="1" applyFont="1" applyBorder="1" applyAlignment="1">
      <alignment vertical="top" wrapText="1"/>
    </xf>
    <xf numFmtId="0" fontId="15" fillId="0" borderId="2" xfId="2" applyFont="1" applyBorder="1">
      <alignment vertical="center"/>
    </xf>
    <xf numFmtId="0" fontId="8" fillId="0" borderId="0" xfId="2" applyFont="1" applyBorder="1">
      <alignment vertical="center"/>
    </xf>
    <xf numFmtId="0" fontId="17" fillId="0" borderId="0" xfId="2" applyFont="1" applyBorder="1" applyAlignment="1">
      <alignment vertical="top" wrapText="1"/>
    </xf>
    <xf numFmtId="0" fontId="14" fillId="0" borderId="0" xfId="2" applyFont="1">
      <alignment vertical="center"/>
    </xf>
    <xf numFmtId="0" fontId="14" fillId="0" borderId="3" xfId="2" applyFont="1" applyBorder="1" applyAlignment="1">
      <alignment vertical="top" wrapText="1"/>
    </xf>
    <xf numFmtId="0" fontId="19" fillId="0" borderId="0" xfId="0" applyFont="1">
      <alignment vertical="center"/>
    </xf>
    <xf numFmtId="38" fontId="18" fillId="0" borderId="0" xfId="1" applyNumberFormat="1" applyFont="1" applyBorder="1" applyAlignment="1">
      <alignment vertical="top" wrapText="1"/>
    </xf>
    <xf numFmtId="0" fontId="20" fillId="0" borderId="0" xfId="0" applyFont="1">
      <alignment vertical="center"/>
    </xf>
    <xf numFmtId="0" fontId="23" fillId="0" borderId="0" xfId="2" applyFont="1" applyBorder="1" applyAlignment="1">
      <alignment vertical="top" wrapText="1"/>
    </xf>
    <xf numFmtId="176" fontId="12" fillId="0" borderId="0" xfId="3" applyNumberFormat="1" applyFont="1" applyBorder="1" applyAlignment="1">
      <alignment vertical="top" wrapText="1"/>
    </xf>
    <xf numFmtId="176" fontId="12" fillId="0" borderId="0" xfId="2" applyNumberFormat="1" applyFont="1" applyBorder="1" applyAlignment="1">
      <alignment vertical="top" wrapText="1"/>
    </xf>
    <xf numFmtId="178" fontId="25" fillId="0" borderId="0" xfId="0" applyNumberFormat="1" applyFont="1" applyFill="1">
      <alignment vertical="center"/>
    </xf>
    <xf numFmtId="176" fontId="23" fillId="0" borderId="0" xfId="3" applyNumberFormat="1" applyFont="1" applyBorder="1" applyAlignment="1">
      <alignment vertical="top" wrapText="1"/>
    </xf>
    <xf numFmtId="0" fontId="23" fillId="0" borderId="0" xfId="2" applyFont="1" applyBorder="1">
      <alignment vertical="center"/>
    </xf>
    <xf numFmtId="0" fontId="24" fillId="0" borderId="0" xfId="0" applyFont="1">
      <alignment vertical="center"/>
    </xf>
    <xf numFmtId="178" fontId="22" fillId="4" borderId="0" xfId="0" applyNumberFormat="1" applyFont="1" applyFill="1">
      <alignment vertical="center"/>
    </xf>
    <xf numFmtId="178" fontId="23" fillId="0" borderId="0" xfId="0" applyNumberFormat="1" applyFont="1">
      <alignment vertical="center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18" fillId="0" borderId="0" xfId="0" applyFont="1" applyAlignment="1">
      <alignment horizontal="right" vertical="center"/>
    </xf>
    <xf numFmtId="0" fontId="23" fillId="0" borderId="0" xfId="2" applyFont="1" applyFill="1" applyBorder="1">
      <alignment vertical="center"/>
    </xf>
    <xf numFmtId="176" fontId="12" fillId="0" borderId="0" xfId="3" applyNumberFormat="1" applyFont="1" applyFill="1" applyBorder="1" applyAlignment="1">
      <alignment vertical="top" wrapText="1"/>
    </xf>
    <xf numFmtId="0" fontId="14" fillId="0" borderId="0" xfId="0" applyFont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7" fillId="5" borderId="0" xfId="0" applyFont="1" applyFill="1">
      <alignment vertical="center"/>
    </xf>
    <xf numFmtId="176" fontId="28" fillId="0" borderId="0" xfId="3" applyNumberFormat="1" applyFont="1" applyBorder="1" applyAlignment="1">
      <alignment vertical="top" wrapText="1"/>
    </xf>
    <xf numFmtId="176" fontId="28" fillId="0" borderId="0" xfId="3" applyNumberFormat="1" applyFont="1" applyFill="1" applyBorder="1" applyAlignment="1">
      <alignment vertical="top" wrapText="1"/>
    </xf>
    <xf numFmtId="178" fontId="29" fillId="7" borderId="0" xfId="0" applyNumberFormat="1" applyFont="1" applyFill="1">
      <alignment vertical="center"/>
    </xf>
    <xf numFmtId="0" fontId="21" fillId="7" borderId="0" xfId="0" applyFont="1" applyFill="1" applyAlignment="1">
      <alignment horizontal="center" vertical="center"/>
    </xf>
    <xf numFmtId="178" fontId="25" fillId="0" borderId="0" xfId="0" applyNumberFormat="1" applyFont="1">
      <alignment vertical="center"/>
    </xf>
    <xf numFmtId="0" fontId="27" fillId="7" borderId="0" xfId="0" applyFont="1" applyFill="1">
      <alignment vertical="center"/>
    </xf>
    <xf numFmtId="0" fontId="27" fillId="6" borderId="0" xfId="0" applyFont="1" applyFill="1">
      <alignment vertical="center"/>
    </xf>
    <xf numFmtId="0" fontId="10" fillId="3" borderId="2" xfId="1" applyFont="1" applyFill="1" applyBorder="1" applyAlignment="1">
      <alignment horizontal="center" vertical="top" wrapText="1"/>
    </xf>
    <xf numFmtId="0" fontId="10" fillId="3" borderId="4" xfId="1" applyFont="1" applyFill="1" applyBorder="1" applyAlignment="1">
      <alignment horizontal="center" vertical="top" wrapText="1"/>
    </xf>
    <xf numFmtId="38" fontId="30" fillId="3" borderId="2" xfId="1" applyNumberFormat="1" applyFont="1" applyFill="1" applyBorder="1" applyAlignment="1">
      <alignment horizontal="right" vertical="center"/>
    </xf>
    <xf numFmtId="3" fontId="10" fillId="3" borderId="2" xfId="1" applyNumberFormat="1" applyFont="1" applyFill="1" applyBorder="1" applyAlignment="1">
      <alignment horizontal="left" vertical="top" wrapText="1"/>
    </xf>
    <xf numFmtId="0" fontId="31" fillId="0" borderId="2" xfId="1" applyFont="1" applyBorder="1" applyAlignment="1">
      <alignment horizontal="center" vertical="top" wrapText="1"/>
    </xf>
    <xf numFmtId="0" fontId="31" fillId="0" borderId="3" xfId="2" applyFont="1" applyBorder="1" applyAlignment="1">
      <alignment vertical="top" wrapText="1"/>
    </xf>
    <xf numFmtId="176" fontId="15" fillId="0" borderId="3" xfId="2" applyNumberFormat="1" applyFont="1" applyBorder="1" applyAlignment="1">
      <alignment horizontal="right" vertical="center"/>
    </xf>
    <xf numFmtId="38" fontId="15" fillId="0" borderId="2" xfId="1" applyNumberFormat="1" applyFont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176" fontId="14" fillId="0" borderId="3" xfId="2" applyNumberFormat="1" applyFont="1" applyBorder="1" applyAlignment="1">
      <alignment horizontal="right" vertical="center"/>
    </xf>
    <xf numFmtId="0" fontId="14" fillId="0" borderId="3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176" fontId="14" fillId="0" borderId="2" xfId="2" applyNumberFormat="1" applyFont="1" applyBorder="1" applyAlignment="1">
      <alignment horizontal="right" vertical="center"/>
    </xf>
    <xf numFmtId="0" fontId="31" fillId="0" borderId="2" xfId="2" applyFont="1" applyBorder="1">
      <alignment vertical="center"/>
    </xf>
    <xf numFmtId="176" fontId="15" fillId="0" borderId="2" xfId="2" applyNumberFormat="1" applyFont="1" applyBorder="1" applyAlignment="1">
      <alignment horizontal="right" vertical="center"/>
    </xf>
    <xf numFmtId="0" fontId="14" fillId="5" borderId="2" xfId="2" applyFont="1" applyFill="1" applyBorder="1">
      <alignment vertical="center"/>
    </xf>
    <xf numFmtId="176" fontId="14" fillId="5" borderId="2" xfId="2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9" fillId="3" borderId="2" xfId="1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8" fillId="0" borderId="0" xfId="2" applyFont="1">
      <alignment vertical="center"/>
    </xf>
    <xf numFmtId="0" fontId="9" fillId="3" borderId="2" xfId="1" applyFont="1" applyFill="1" applyBorder="1" applyAlignment="1">
      <alignment horizontal="center" vertical="top" wrapText="1"/>
    </xf>
    <xf numFmtId="0" fontId="9" fillId="3" borderId="4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vertical="top" wrapText="1"/>
    </xf>
    <xf numFmtId="38" fontId="11" fillId="3" borderId="2" xfId="1" applyNumberFormat="1" applyFont="1" applyFill="1" applyBorder="1" applyAlignment="1">
      <alignment horizontal="left" vertical="top" wrapText="1"/>
    </xf>
    <xf numFmtId="3" fontId="9" fillId="3" borderId="2" xfId="1" applyNumberFormat="1" applyFont="1" applyFill="1" applyBorder="1" applyAlignment="1">
      <alignment horizontal="left" vertical="top" wrapText="1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2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2" xfId="1" applyFont="1" applyBorder="1" applyAlignment="1">
      <alignment horizontal="center" vertical="top" wrapText="1"/>
    </xf>
    <xf numFmtId="0" fontId="15" fillId="0" borderId="2" xfId="2" applyFont="1" applyBorder="1" applyAlignment="1">
      <alignment vertical="top" wrapText="1"/>
    </xf>
    <xf numFmtId="176" fontId="15" fillId="0" borderId="2" xfId="3" applyNumberFormat="1" applyFont="1" applyBorder="1" applyAlignment="1">
      <alignment vertical="top" wrapText="1"/>
    </xf>
    <xf numFmtId="0" fontId="14" fillId="0" borderId="0" xfId="2" applyFont="1">
      <alignment vertical="center"/>
    </xf>
    <xf numFmtId="0" fontId="14" fillId="0" borderId="2" xfId="1" applyFont="1" applyBorder="1" applyAlignment="1">
      <alignment horizontal="center" vertical="top" wrapText="1"/>
    </xf>
    <xf numFmtId="0" fontId="14" fillId="0" borderId="3" xfId="2" applyFont="1" applyBorder="1" applyAlignment="1">
      <alignment vertical="top" wrapText="1"/>
    </xf>
    <xf numFmtId="176" fontId="14" fillId="0" borderId="3" xfId="2" applyNumberFormat="1" applyFont="1" applyBorder="1" applyAlignment="1">
      <alignment vertical="top" wrapText="1"/>
    </xf>
    <xf numFmtId="0" fontId="15" fillId="0" borderId="3" xfId="2" applyFont="1" applyBorder="1" applyAlignment="1">
      <alignment vertical="top" wrapText="1"/>
    </xf>
    <xf numFmtId="176" fontId="15" fillId="0" borderId="3" xfId="2" applyNumberFormat="1" applyFont="1" applyBorder="1" applyAlignment="1">
      <alignment vertical="top" wrapText="1"/>
    </xf>
    <xf numFmtId="38" fontId="15" fillId="0" borderId="2" xfId="1" applyNumberFormat="1" applyFont="1" applyBorder="1" applyAlignment="1">
      <alignment vertical="top" wrapText="1"/>
    </xf>
    <xf numFmtId="0" fontId="14" fillId="0" borderId="2" xfId="2" applyFont="1" applyBorder="1" applyAlignment="1">
      <alignment horizontal="center" vertical="center"/>
    </xf>
    <xf numFmtId="176" fontId="15" fillId="0" borderId="2" xfId="2" applyNumberFormat="1" applyFont="1" applyBorder="1">
      <alignment vertical="center"/>
    </xf>
    <xf numFmtId="0" fontId="34" fillId="0" borderId="2" xfId="2" applyFont="1" applyBorder="1">
      <alignment vertical="center"/>
    </xf>
    <xf numFmtId="0" fontId="35" fillId="0" borderId="2" xfId="2" applyFont="1" applyBorder="1">
      <alignment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7" fillId="0" borderId="2" xfId="1" applyFont="1" applyBorder="1" applyAlignment="1">
      <alignment horizontal="center" vertical="top" wrapText="1"/>
    </xf>
    <xf numFmtId="38" fontId="14" fillId="0" borderId="2" xfId="1" applyNumberFormat="1" applyFont="1" applyBorder="1" applyAlignment="1">
      <alignment vertical="top" wrapText="1"/>
    </xf>
    <xf numFmtId="178" fontId="38" fillId="0" borderId="0" xfId="0" applyNumberFormat="1" applyFont="1">
      <alignment vertical="center"/>
    </xf>
    <xf numFmtId="178" fontId="39" fillId="4" borderId="0" xfId="0" applyNumberFormat="1" applyFont="1" applyFill="1">
      <alignment vertical="center"/>
    </xf>
    <xf numFmtId="0" fontId="38" fillId="0" borderId="0" xfId="2" applyFont="1" applyBorder="1" applyAlignment="1">
      <alignment vertical="top" wrapText="1"/>
    </xf>
    <xf numFmtId="178" fontId="28" fillId="0" borderId="0" xfId="0" applyNumberFormat="1" applyFont="1" applyFill="1">
      <alignment vertical="center"/>
    </xf>
    <xf numFmtId="0" fontId="40" fillId="0" borderId="0" xfId="0" applyFont="1">
      <alignment vertical="center"/>
    </xf>
    <xf numFmtId="176" fontId="28" fillId="7" borderId="0" xfId="3" applyNumberFormat="1" applyFont="1" applyFill="1" applyBorder="1" applyAlignment="1">
      <alignment vertical="top" wrapText="1"/>
    </xf>
    <xf numFmtId="176" fontId="28" fillId="6" borderId="0" xfId="3" applyNumberFormat="1" applyFont="1" applyFill="1" applyBorder="1" applyAlignment="1">
      <alignment vertical="top" wrapText="1"/>
    </xf>
    <xf numFmtId="176" fontId="29" fillId="5" borderId="0" xfId="0" applyNumberFormat="1" applyFont="1" applyFill="1">
      <alignment vertical="center"/>
    </xf>
    <xf numFmtId="0" fontId="26" fillId="8" borderId="0" xfId="0" applyFont="1" applyFill="1" applyAlignment="1">
      <alignment horizontal="right" vertical="center"/>
    </xf>
    <xf numFmtId="178" fontId="26" fillId="8" borderId="0" xfId="0" applyNumberFormat="1" applyFont="1" applyFill="1" applyAlignment="1">
      <alignment horizontal="right" vertical="center"/>
    </xf>
    <xf numFmtId="0" fontId="41" fillId="0" borderId="0" xfId="0" applyFont="1">
      <alignment vertical="center"/>
    </xf>
    <xf numFmtId="0" fontId="17" fillId="0" borderId="0" xfId="0" applyFont="1">
      <alignment vertical="center"/>
    </xf>
    <xf numFmtId="178" fontId="23" fillId="5" borderId="0" xfId="0" applyNumberFormat="1" applyFont="1" applyFill="1">
      <alignment vertical="center"/>
    </xf>
    <xf numFmtId="178" fontId="23" fillId="6" borderId="7" xfId="0" applyNumberFormat="1" applyFont="1" applyFill="1" applyBorder="1">
      <alignment vertical="center"/>
    </xf>
    <xf numFmtId="176" fontId="12" fillId="6" borderId="7" xfId="3" applyNumberFormat="1" applyFont="1" applyFill="1" applyBorder="1" applyAlignment="1">
      <alignment vertical="top" wrapText="1"/>
    </xf>
    <xf numFmtId="178" fontId="23" fillId="0" borderId="0" xfId="0" applyNumberFormat="1" applyFont="1" applyFill="1">
      <alignment vertical="center"/>
    </xf>
    <xf numFmtId="178" fontId="26" fillId="5" borderId="0" xfId="0" applyNumberFormat="1" applyFont="1" applyFill="1">
      <alignment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/>
    </xf>
  </cellXfs>
  <cellStyles count="7">
    <cellStyle name="一般" xfId="0" builtinId="0"/>
    <cellStyle name="一般 2" xfId="2"/>
    <cellStyle name="一般 3" xfId="4"/>
    <cellStyle name="一般 4" xfId="5"/>
    <cellStyle name="一般 5" xfId="6"/>
    <cellStyle name="一般_台灣醫聯會1011.." xfId="1"/>
    <cellStyle name="貨幣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zoomScale="90" zoomScaleNormal="90" workbookViewId="0">
      <selection sqref="A1:E1"/>
    </sheetView>
  </sheetViews>
  <sheetFormatPr defaultRowHeight="16.5"/>
  <cols>
    <col min="1" max="1" width="19.625" style="35" customWidth="1"/>
    <col min="2" max="2" width="28.75" customWidth="1"/>
    <col min="3" max="3" width="28.5" customWidth="1"/>
    <col min="4" max="4" width="19.5" style="99" customWidth="1"/>
    <col min="5" max="5" width="34.25" hidden="1" customWidth="1"/>
    <col min="6" max="6" width="36.125" bestFit="1" customWidth="1"/>
    <col min="7" max="7" width="23.625" customWidth="1"/>
    <col min="8" max="8" width="17.625" customWidth="1"/>
  </cols>
  <sheetData>
    <row r="1" spans="1:8" ht="28.5" thickBot="1">
      <c r="A1" s="119" t="s">
        <v>208</v>
      </c>
      <c r="B1" s="120"/>
      <c r="C1" s="120"/>
      <c r="D1" s="120"/>
      <c r="E1" s="120"/>
      <c r="F1" s="43"/>
      <c r="G1" s="42"/>
    </row>
    <row r="2" spans="1:8" ht="19.5">
      <c r="A2" s="33"/>
      <c r="B2" s="23"/>
      <c r="C2" s="32" t="s">
        <v>19</v>
      </c>
      <c r="D2" s="102" t="s">
        <v>20</v>
      </c>
      <c r="E2" s="21"/>
      <c r="F2" s="32"/>
      <c r="G2" s="32" t="s">
        <v>190</v>
      </c>
      <c r="H2" s="32" t="s">
        <v>192</v>
      </c>
    </row>
    <row r="3" spans="1:8" ht="19.5">
      <c r="A3" s="34" t="s">
        <v>24</v>
      </c>
      <c r="B3" s="37"/>
      <c r="C3" s="31">
        <f>SUM(C4:C9)</f>
        <v>10500</v>
      </c>
      <c r="D3" s="103">
        <f>SUM(D4:D9)</f>
        <v>4840</v>
      </c>
      <c r="E3" s="21"/>
      <c r="F3" s="115" t="s">
        <v>165</v>
      </c>
      <c r="G3" s="116">
        <v>107100</v>
      </c>
    </row>
    <row r="4" spans="1:8" ht="16.5" customHeight="1">
      <c r="A4" s="38">
        <v>1</v>
      </c>
      <c r="B4" s="24" t="s">
        <v>107</v>
      </c>
      <c r="C4" s="25">
        <v>2000</v>
      </c>
      <c r="D4" s="50">
        <v>619</v>
      </c>
      <c r="E4" s="22"/>
      <c r="F4" s="115" t="s">
        <v>206</v>
      </c>
      <c r="G4" s="115">
        <f>SUM(G5:G10)</f>
        <v>147051</v>
      </c>
      <c r="H4" s="73"/>
    </row>
    <row r="5" spans="1:8" ht="16.5" customHeight="1">
      <c r="A5" s="38">
        <v>2</v>
      </c>
      <c r="B5" s="24" t="s">
        <v>108</v>
      </c>
      <c r="C5" s="26">
        <v>100</v>
      </c>
      <c r="D5" s="104">
        <v>0</v>
      </c>
      <c r="E5" s="22"/>
      <c r="F5" s="32" t="s">
        <v>161</v>
      </c>
      <c r="G5" s="46">
        <v>53200</v>
      </c>
      <c r="H5" t="s">
        <v>193</v>
      </c>
    </row>
    <row r="6" spans="1:8" s="73" customFormat="1" ht="16.5" customHeight="1">
      <c r="A6" s="38">
        <v>3</v>
      </c>
      <c r="B6" s="24" t="s">
        <v>109</v>
      </c>
      <c r="C6" s="26">
        <v>3000</v>
      </c>
      <c r="D6" s="104" t="s">
        <v>201</v>
      </c>
      <c r="E6" s="22"/>
      <c r="F6" s="32" t="s">
        <v>162</v>
      </c>
      <c r="G6" s="46">
        <v>45200</v>
      </c>
      <c r="H6" t="s">
        <v>194</v>
      </c>
    </row>
    <row r="7" spans="1:8" s="73" customFormat="1" ht="16.5" customHeight="1">
      <c r="A7" s="38">
        <v>4</v>
      </c>
      <c r="B7" s="24" t="s">
        <v>110</v>
      </c>
      <c r="C7" s="26">
        <v>1900</v>
      </c>
      <c r="D7" s="50">
        <v>1776</v>
      </c>
      <c r="E7" s="22"/>
      <c r="F7" s="32" t="s">
        <v>163</v>
      </c>
      <c r="G7" s="25">
        <v>0</v>
      </c>
      <c r="H7" s="73" t="s">
        <v>195</v>
      </c>
    </row>
    <row r="8" spans="1:8" s="73" customFormat="1" ht="19.5">
      <c r="A8" s="38">
        <v>5</v>
      </c>
      <c r="B8" s="24" t="s">
        <v>170</v>
      </c>
      <c r="C8" s="26">
        <v>3000</v>
      </c>
      <c r="D8" s="50">
        <v>2445</v>
      </c>
      <c r="E8" s="22"/>
      <c r="F8" s="32" t="s">
        <v>164</v>
      </c>
      <c r="G8" s="25">
        <v>30400</v>
      </c>
      <c r="H8" s="73" t="s">
        <v>196</v>
      </c>
    </row>
    <row r="9" spans="1:8" s="73" customFormat="1" ht="16.5" customHeight="1">
      <c r="A9" s="38">
        <v>6</v>
      </c>
      <c r="B9" s="24" t="s">
        <v>69</v>
      </c>
      <c r="C9" s="26">
        <v>500</v>
      </c>
      <c r="D9" s="104">
        <v>0</v>
      </c>
      <c r="E9" s="22"/>
      <c r="F9" s="32" t="s">
        <v>191</v>
      </c>
      <c r="G9" s="25">
        <v>0</v>
      </c>
      <c r="H9" s="73" t="s">
        <v>197</v>
      </c>
    </row>
    <row r="10" spans="1:8" ht="19.5">
      <c r="A10" s="34" t="s">
        <v>21</v>
      </c>
      <c r="B10" s="37"/>
      <c r="C10" s="31">
        <f>SUM(C11:C15)</f>
        <v>6175</v>
      </c>
      <c r="D10" s="103">
        <f>SUM(D11:D15)</f>
        <v>4921</v>
      </c>
      <c r="E10" s="21"/>
      <c r="F10" s="32" t="s">
        <v>199</v>
      </c>
      <c r="G10" s="25">
        <v>18251</v>
      </c>
      <c r="H10" s="73"/>
    </row>
    <row r="11" spans="1:8" ht="19.5">
      <c r="A11" s="38">
        <v>1</v>
      </c>
      <c r="B11" s="24" t="s">
        <v>68</v>
      </c>
      <c r="C11" s="26">
        <v>425</v>
      </c>
      <c r="D11" s="27">
        <v>425</v>
      </c>
      <c r="E11" s="22"/>
      <c r="F11" s="114" t="s">
        <v>207</v>
      </c>
      <c r="G11" s="118">
        <f>D83</f>
        <v>129881</v>
      </c>
    </row>
    <row r="12" spans="1:8" ht="19.5">
      <c r="A12" s="38">
        <v>2</v>
      </c>
      <c r="B12" s="24" t="s">
        <v>83</v>
      </c>
      <c r="C12" s="25">
        <v>450</v>
      </c>
      <c r="D12" s="50">
        <v>372</v>
      </c>
      <c r="E12" s="22"/>
      <c r="F12" s="117"/>
    </row>
    <row r="13" spans="1:8" ht="19.5">
      <c r="A13" s="38">
        <v>3</v>
      </c>
      <c r="B13" s="24" t="s">
        <v>84</v>
      </c>
      <c r="C13" s="26">
        <v>500</v>
      </c>
      <c r="D13" s="50">
        <v>200</v>
      </c>
      <c r="E13" s="22"/>
      <c r="F13" s="32"/>
      <c r="G13" s="32"/>
    </row>
    <row r="14" spans="1:8" ht="19.5">
      <c r="A14" s="38">
        <v>4</v>
      </c>
      <c r="B14" s="24" t="s">
        <v>82</v>
      </c>
      <c r="C14" s="25">
        <v>4000</v>
      </c>
      <c r="D14" s="27">
        <v>3924</v>
      </c>
      <c r="E14" s="22"/>
      <c r="F14" s="110" t="s">
        <v>200</v>
      </c>
      <c r="G14" s="111">
        <f>G3+G4-G11</f>
        <v>124270</v>
      </c>
    </row>
    <row r="15" spans="1:8" ht="19.5">
      <c r="A15" s="38">
        <v>5</v>
      </c>
      <c r="B15" s="24" t="s">
        <v>111</v>
      </c>
      <c r="C15" s="25">
        <v>800</v>
      </c>
      <c r="D15" s="27">
        <v>0</v>
      </c>
      <c r="E15" s="22"/>
      <c r="F15" s="32"/>
      <c r="G15" s="32"/>
    </row>
    <row r="16" spans="1:8" ht="19.5">
      <c r="A16" s="34" t="s">
        <v>22</v>
      </c>
      <c r="B16" s="37"/>
      <c r="C16" s="31">
        <f>SUM(C17:C21)</f>
        <v>8325</v>
      </c>
      <c r="D16" s="103">
        <f>SUM(D17:D21)</f>
        <v>794</v>
      </c>
      <c r="E16" s="21"/>
    </row>
    <row r="17" spans="1:8" ht="19.5">
      <c r="A17" s="38">
        <v>1</v>
      </c>
      <c r="B17" s="24" t="s">
        <v>84</v>
      </c>
      <c r="C17" s="26">
        <v>1500</v>
      </c>
      <c r="D17" s="27">
        <v>369</v>
      </c>
      <c r="E17" s="21"/>
      <c r="F17" s="21"/>
      <c r="G17" s="21"/>
    </row>
    <row r="18" spans="1:8" ht="19.5">
      <c r="A18" s="38">
        <v>2</v>
      </c>
      <c r="B18" s="24" t="s">
        <v>68</v>
      </c>
      <c r="C18" s="26">
        <v>425</v>
      </c>
      <c r="D18" s="27">
        <v>425</v>
      </c>
      <c r="E18" s="21"/>
      <c r="F18" s="21"/>
      <c r="G18" s="21"/>
    </row>
    <row r="19" spans="1:8" ht="19.5">
      <c r="A19" s="38">
        <v>3</v>
      </c>
      <c r="B19" s="24" t="s">
        <v>69</v>
      </c>
      <c r="C19" s="26">
        <v>1000</v>
      </c>
      <c r="D19" s="104">
        <v>0</v>
      </c>
      <c r="E19" s="21"/>
      <c r="F19" s="21"/>
      <c r="G19" s="21"/>
    </row>
    <row r="20" spans="1:8" ht="19.5">
      <c r="A20" s="38">
        <v>4</v>
      </c>
      <c r="B20" s="24" t="s">
        <v>127</v>
      </c>
      <c r="C20" s="25">
        <v>4000</v>
      </c>
      <c r="D20" s="27">
        <v>0</v>
      </c>
      <c r="E20" s="21"/>
    </row>
    <row r="21" spans="1:8" ht="19.5">
      <c r="A21" s="41">
        <v>5</v>
      </c>
      <c r="B21" s="24" t="s">
        <v>111</v>
      </c>
      <c r="C21" s="25">
        <v>1400</v>
      </c>
      <c r="D21" s="27">
        <v>0</v>
      </c>
      <c r="E21" s="21"/>
      <c r="F21" s="21"/>
      <c r="G21" s="21"/>
    </row>
    <row r="22" spans="1:8" ht="19.5">
      <c r="A22" s="34" t="s">
        <v>23</v>
      </c>
      <c r="B22" s="37"/>
      <c r="C22" s="31">
        <f>SUM(C23:C31)</f>
        <v>9400</v>
      </c>
      <c r="D22" s="103">
        <f>SUM(D23:D31)</f>
        <v>2100</v>
      </c>
      <c r="E22" s="21"/>
      <c r="F22" s="21"/>
      <c r="G22" s="21"/>
    </row>
    <row r="23" spans="1:8" ht="19.5">
      <c r="A23" s="38">
        <v>1</v>
      </c>
      <c r="B23" s="24" t="s">
        <v>68</v>
      </c>
      <c r="C23" s="28">
        <v>300</v>
      </c>
      <c r="D23" s="105">
        <v>271</v>
      </c>
      <c r="E23" s="21"/>
      <c r="F23" s="21"/>
      <c r="G23" s="21"/>
    </row>
    <row r="24" spans="1:8" ht="19.5">
      <c r="A24" s="38">
        <v>2</v>
      </c>
      <c r="B24" s="24" t="s">
        <v>171</v>
      </c>
      <c r="C24" s="28">
        <v>1000</v>
      </c>
      <c r="D24" s="104"/>
      <c r="E24" s="21"/>
      <c r="F24" s="21"/>
      <c r="G24" s="21"/>
    </row>
    <row r="25" spans="1:8" ht="19.5">
      <c r="A25" s="38">
        <v>3</v>
      </c>
      <c r="B25" s="24" t="s">
        <v>172</v>
      </c>
      <c r="C25" s="28">
        <v>400</v>
      </c>
      <c r="D25" s="105"/>
      <c r="E25" s="21"/>
      <c r="F25" s="21"/>
      <c r="G25" s="21"/>
    </row>
    <row r="26" spans="1:8" ht="19.5">
      <c r="A26" s="38">
        <v>4</v>
      </c>
      <c r="B26" s="29" t="s">
        <v>173</v>
      </c>
      <c r="C26" s="28">
        <v>800</v>
      </c>
      <c r="D26" s="105"/>
      <c r="E26" s="21"/>
      <c r="F26" s="21"/>
      <c r="G26" s="21"/>
    </row>
    <row r="27" spans="1:8" s="99" customFormat="1" ht="19.5">
      <c r="A27" s="38">
        <v>5</v>
      </c>
      <c r="B27" s="24" t="s">
        <v>174</v>
      </c>
      <c r="C27" s="28">
        <v>1000</v>
      </c>
      <c r="D27" s="50">
        <v>1829</v>
      </c>
      <c r="E27" s="98"/>
      <c r="F27" s="21"/>
      <c r="G27" s="21"/>
      <c r="H27"/>
    </row>
    <row r="28" spans="1:8" s="99" customFormat="1" ht="19.5">
      <c r="A28" s="38">
        <v>6</v>
      </c>
      <c r="B28" s="24" t="s">
        <v>82</v>
      </c>
      <c r="C28" s="28">
        <v>4000</v>
      </c>
      <c r="D28" s="50"/>
      <c r="E28" s="98"/>
      <c r="F28" s="98"/>
      <c r="G28" s="98"/>
    </row>
    <row r="29" spans="1:8" s="99" customFormat="1" ht="19.5">
      <c r="A29" s="38">
        <v>7</v>
      </c>
      <c r="B29" s="24" t="s">
        <v>175</v>
      </c>
      <c r="C29" s="28">
        <v>1500</v>
      </c>
      <c r="D29" s="50"/>
      <c r="E29" s="98"/>
      <c r="F29" s="98"/>
      <c r="G29" s="98"/>
    </row>
    <row r="30" spans="1:8" s="99" customFormat="1" ht="19.5">
      <c r="A30" s="38">
        <v>8</v>
      </c>
      <c r="B30" s="24" t="s">
        <v>176</v>
      </c>
      <c r="C30" s="28">
        <v>200</v>
      </c>
      <c r="D30" s="50"/>
      <c r="E30" s="98"/>
      <c r="F30" s="98"/>
      <c r="G30" s="98"/>
    </row>
    <row r="31" spans="1:8" s="99" customFormat="1" ht="19.5">
      <c r="A31" s="38">
        <v>9</v>
      </c>
      <c r="B31" s="24" t="s">
        <v>84</v>
      </c>
      <c r="C31" s="28">
        <v>200</v>
      </c>
      <c r="D31" s="50"/>
      <c r="E31" s="98"/>
      <c r="F31" s="98"/>
      <c r="G31" s="98"/>
    </row>
    <row r="32" spans="1:8" ht="19.5">
      <c r="A32" s="34" t="s">
        <v>25</v>
      </c>
      <c r="B32" s="37"/>
      <c r="C32" s="31">
        <f>SUM(C33:C36)</f>
        <v>7400</v>
      </c>
      <c r="D32" s="103">
        <f>SUM(D33:D36)</f>
        <v>4187</v>
      </c>
      <c r="E32" s="21"/>
      <c r="F32" s="98"/>
      <c r="G32" s="112"/>
      <c r="H32" s="99"/>
    </row>
    <row r="33" spans="1:7" ht="19.5">
      <c r="A33" s="38">
        <v>1</v>
      </c>
      <c r="B33" s="24" t="s">
        <v>68</v>
      </c>
      <c r="C33" s="28">
        <v>400</v>
      </c>
      <c r="D33" s="27">
        <v>400</v>
      </c>
      <c r="E33" s="21"/>
      <c r="F33" s="21"/>
      <c r="G33" s="113"/>
    </row>
    <row r="34" spans="1:7" ht="19.5">
      <c r="A34" s="38">
        <v>2</v>
      </c>
      <c r="B34" s="24" t="s">
        <v>112</v>
      </c>
      <c r="C34" s="25">
        <v>2000</v>
      </c>
      <c r="D34" s="50">
        <v>1822</v>
      </c>
      <c r="E34" s="21"/>
      <c r="F34" s="21"/>
      <c r="G34" s="21"/>
    </row>
    <row r="35" spans="1:7" ht="19.5">
      <c r="A35" s="38">
        <v>3</v>
      </c>
      <c r="B35" s="24" t="s">
        <v>177</v>
      </c>
      <c r="C35" s="25">
        <v>1000</v>
      </c>
      <c r="D35" s="50">
        <v>0</v>
      </c>
      <c r="E35" s="21"/>
      <c r="F35" s="21"/>
      <c r="G35" s="21"/>
    </row>
    <row r="36" spans="1:7" ht="19.5">
      <c r="A36" s="38">
        <v>4</v>
      </c>
      <c r="B36" s="24" t="s">
        <v>82</v>
      </c>
      <c r="C36" s="25">
        <v>4000</v>
      </c>
      <c r="D36" s="50">
        <v>1965</v>
      </c>
      <c r="E36" s="21"/>
      <c r="F36" s="21"/>
      <c r="G36" s="21"/>
    </row>
    <row r="37" spans="1:7" ht="19.5">
      <c r="A37" s="34" t="s">
        <v>26</v>
      </c>
      <c r="B37" s="37"/>
      <c r="C37" s="31">
        <f>SUM(C38:C43)</f>
        <v>11550</v>
      </c>
      <c r="D37" s="103">
        <f>SUM(D38:D43)</f>
        <v>6689</v>
      </c>
      <c r="E37" s="21"/>
      <c r="F37" s="21"/>
      <c r="G37" s="21"/>
    </row>
    <row r="38" spans="1:7" ht="19.5">
      <c r="A38" s="38">
        <v>1</v>
      </c>
      <c r="B38" s="29" t="s">
        <v>3</v>
      </c>
      <c r="C38" s="28">
        <v>500</v>
      </c>
      <c r="D38" s="105">
        <v>393</v>
      </c>
      <c r="E38" s="21"/>
      <c r="F38" s="21"/>
      <c r="G38" s="21"/>
    </row>
    <row r="39" spans="1:7" ht="19.5">
      <c r="A39" s="38">
        <v>2</v>
      </c>
      <c r="B39" s="24" t="s">
        <v>7</v>
      </c>
      <c r="C39" s="28">
        <v>4000</v>
      </c>
      <c r="D39" s="105">
        <v>2036</v>
      </c>
      <c r="E39" s="21"/>
      <c r="F39" s="21"/>
      <c r="G39" s="21"/>
    </row>
    <row r="40" spans="1:7" ht="19.5">
      <c r="A40" s="38">
        <v>3</v>
      </c>
      <c r="B40" s="24" t="s">
        <v>8</v>
      </c>
      <c r="C40" s="28">
        <v>500</v>
      </c>
      <c r="D40" s="105">
        <v>0</v>
      </c>
      <c r="F40" s="21"/>
      <c r="G40" s="21"/>
    </row>
    <row r="41" spans="1:7" ht="19.5">
      <c r="A41" s="38">
        <v>4</v>
      </c>
      <c r="B41" s="29" t="s">
        <v>9</v>
      </c>
      <c r="C41" s="28">
        <v>500</v>
      </c>
      <c r="D41" s="105">
        <v>0</v>
      </c>
    </row>
    <row r="42" spans="1:7" ht="19.5">
      <c r="A42" s="38">
        <v>5</v>
      </c>
      <c r="B42" s="29" t="s">
        <v>11</v>
      </c>
      <c r="C42" s="28">
        <v>2050</v>
      </c>
      <c r="D42" s="105">
        <v>3200</v>
      </c>
    </row>
    <row r="43" spans="1:7" ht="19.5">
      <c r="A43" s="38">
        <v>6</v>
      </c>
      <c r="B43" s="24" t="s">
        <v>5</v>
      </c>
      <c r="C43" s="28">
        <v>4000</v>
      </c>
      <c r="D43" s="105">
        <v>1060</v>
      </c>
    </row>
    <row r="44" spans="1:7" ht="19.5">
      <c r="A44" s="34" t="s">
        <v>27</v>
      </c>
      <c r="B44" s="37"/>
      <c r="C44" s="31">
        <f>SUM(C45:C51)</f>
        <v>8600</v>
      </c>
      <c r="D44" s="103">
        <f>SUM(D45:D51)</f>
        <v>3849</v>
      </c>
      <c r="E44" s="21"/>
    </row>
    <row r="45" spans="1:7" ht="19.5">
      <c r="A45" s="38">
        <v>1</v>
      </c>
      <c r="B45" s="29" t="s">
        <v>68</v>
      </c>
      <c r="C45" s="28">
        <v>500</v>
      </c>
      <c r="D45" s="50">
        <v>500</v>
      </c>
      <c r="E45" s="21"/>
      <c r="F45" s="21"/>
      <c r="G45" s="21"/>
    </row>
    <row r="46" spans="1:7" ht="19.5">
      <c r="A46" s="38">
        <v>2</v>
      </c>
      <c r="B46" s="24" t="s">
        <v>33</v>
      </c>
      <c r="C46" s="28">
        <v>100</v>
      </c>
      <c r="D46" s="50">
        <v>0</v>
      </c>
      <c r="E46" s="21"/>
      <c r="F46" s="21"/>
      <c r="G46" s="21"/>
    </row>
    <row r="47" spans="1:7" ht="19.5">
      <c r="A47" s="38">
        <v>3</v>
      </c>
      <c r="B47" s="24" t="s">
        <v>80</v>
      </c>
      <c r="C47" s="28">
        <v>3000</v>
      </c>
      <c r="D47" s="50">
        <v>3000</v>
      </c>
      <c r="E47" s="21"/>
      <c r="F47" s="21"/>
      <c r="G47" s="21"/>
    </row>
    <row r="48" spans="1:7" ht="19.5">
      <c r="A48" s="38">
        <v>4</v>
      </c>
      <c r="B48" s="29" t="s">
        <v>188</v>
      </c>
      <c r="C48" s="28">
        <v>100</v>
      </c>
      <c r="D48" s="50">
        <v>50</v>
      </c>
      <c r="F48" s="21"/>
      <c r="G48" s="21"/>
    </row>
    <row r="49" spans="1:8" ht="19.5">
      <c r="A49" s="38">
        <v>5</v>
      </c>
      <c r="B49" s="29" t="s">
        <v>81</v>
      </c>
      <c r="C49" s="28">
        <v>200</v>
      </c>
      <c r="D49" s="50">
        <v>0</v>
      </c>
    </row>
    <row r="50" spans="1:8" s="73" customFormat="1" ht="19.5">
      <c r="A50" s="38">
        <v>6</v>
      </c>
      <c r="B50" s="29" t="s">
        <v>178</v>
      </c>
      <c r="C50" s="28">
        <v>700</v>
      </c>
      <c r="D50" s="50">
        <v>299</v>
      </c>
      <c r="F50" t="s">
        <v>202</v>
      </c>
      <c r="G50"/>
      <c r="H50"/>
    </row>
    <row r="51" spans="1:8" s="73" customFormat="1" ht="19.5">
      <c r="A51" s="38">
        <v>7</v>
      </c>
      <c r="B51" s="29" t="s">
        <v>82</v>
      </c>
      <c r="C51" s="28">
        <v>4000</v>
      </c>
      <c r="D51" s="50">
        <v>0</v>
      </c>
    </row>
    <row r="52" spans="1:8" ht="19.5">
      <c r="A52" s="34" t="s">
        <v>28</v>
      </c>
      <c r="B52" s="37"/>
      <c r="C52" s="31">
        <f>SUM(C53:C56)</f>
        <v>3925</v>
      </c>
      <c r="D52" s="103">
        <f>SUM(D53:D56)</f>
        <v>1660</v>
      </c>
      <c r="E52" s="21"/>
      <c r="F52" s="73" t="s">
        <v>203</v>
      </c>
      <c r="G52" s="73"/>
      <c r="H52" s="73"/>
    </row>
    <row r="53" spans="1:8" ht="19.5">
      <c r="A53" s="38">
        <v>1</v>
      </c>
      <c r="B53" s="29" t="s">
        <v>68</v>
      </c>
      <c r="C53" s="25">
        <v>425</v>
      </c>
      <c r="D53" s="50">
        <v>425</v>
      </c>
      <c r="F53" s="21"/>
      <c r="G53" s="21"/>
    </row>
    <row r="54" spans="1:8" ht="19.5">
      <c r="A54" s="38">
        <v>2</v>
      </c>
      <c r="B54" s="29" t="s">
        <v>75</v>
      </c>
      <c r="C54" s="25">
        <v>1000</v>
      </c>
      <c r="D54" s="50">
        <v>192</v>
      </c>
    </row>
    <row r="55" spans="1:8" ht="19.5">
      <c r="A55" s="38">
        <v>3</v>
      </c>
      <c r="B55" s="29" t="s">
        <v>76</v>
      </c>
      <c r="C55" s="25">
        <v>2000</v>
      </c>
      <c r="D55" s="50">
        <v>738</v>
      </c>
    </row>
    <row r="56" spans="1:8" ht="19.5">
      <c r="A56" s="38">
        <v>4</v>
      </c>
      <c r="B56" s="29" t="s">
        <v>77</v>
      </c>
      <c r="C56" s="25">
        <v>500</v>
      </c>
      <c r="D56" s="50">
        <v>305</v>
      </c>
    </row>
    <row r="57" spans="1:8" ht="19.5">
      <c r="A57" s="34" t="s">
        <v>29</v>
      </c>
      <c r="B57" s="37"/>
      <c r="C57" s="31">
        <f>SUM(C58:C61)</f>
        <v>84530</v>
      </c>
      <c r="D57" s="103">
        <f>SUM(D58:D61)</f>
        <v>15183</v>
      </c>
      <c r="E57" s="21"/>
    </row>
    <row r="58" spans="1:8" ht="19.5">
      <c r="A58" s="38">
        <v>1</v>
      </c>
      <c r="B58" s="29" t="s">
        <v>113</v>
      </c>
      <c r="C58" s="25">
        <v>60250</v>
      </c>
      <c r="D58" s="27"/>
      <c r="F58" s="21"/>
      <c r="G58" s="21"/>
    </row>
    <row r="59" spans="1:8" ht="19.5">
      <c r="A59" s="38">
        <v>2</v>
      </c>
      <c r="B59" s="29" t="s">
        <v>114</v>
      </c>
      <c r="C59" s="25">
        <v>5520</v>
      </c>
      <c r="D59" s="50"/>
    </row>
    <row r="60" spans="1:8" ht="19.5">
      <c r="A60" s="38">
        <v>3</v>
      </c>
      <c r="B60" s="29" t="s">
        <v>115</v>
      </c>
      <c r="C60" s="25">
        <v>18210</v>
      </c>
      <c r="D60" s="50">
        <v>15183</v>
      </c>
    </row>
    <row r="61" spans="1:8" ht="19.5">
      <c r="A61" s="38">
        <v>4</v>
      </c>
      <c r="B61" s="29" t="s">
        <v>116</v>
      </c>
      <c r="C61" s="25">
        <v>550</v>
      </c>
      <c r="D61" s="50"/>
    </row>
    <row r="62" spans="1:8" ht="19.5">
      <c r="A62" s="34" t="s">
        <v>30</v>
      </c>
      <c r="B62" s="37"/>
      <c r="C62" s="31">
        <f>SUM(C63:C66)</f>
        <v>1880</v>
      </c>
      <c r="D62" s="103">
        <f>SUM(D63:D64)</f>
        <v>0</v>
      </c>
    </row>
    <row r="63" spans="1:8" ht="19.5">
      <c r="A63" s="38">
        <v>1</v>
      </c>
      <c r="B63" s="29" t="s">
        <v>68</v>
      </c>
      <c r="C63" s="25">
        <v>200</v>
      </c>
      <c r="D63" s="106">
        <v>0</v>
      </c>
    </row>
    <row r="64" spans="1:8" ht="19.5">
      <c r="A64" s="38">
        <v>2</v>
      </c>
      <c r="B64" s="29" t="s">
        <v>80</v>
      </c>
      <c r="C64" s="25">
        <v>1000</v>
      </c>
      <c r="D64" s="106">
        <v>0</v>
      </c>
    </row>
    <row r="65" spans="1:8" s="73" customFormat="1" ht="19.5">
      <c r="A65" s="38">
        <v>3</v>
      </c>
      <c r="B65" s="29" t="s">
        <v>83</v>
      </c>
      <c r="C65" s="25">
        <v>480</v>
      </c>
      <c r="D65" s="106">
        <v>0</v>
      </c>
      <c r="F65"/>
      <c r="G65"/>
      <c r="H65"/>
    </row>
    <row r="66" spans="1:8" s="73" customFormat="1" ht="19.5">
      <c r="A66" s="38">
        <v>4</v>
      </c>
      <c r="B66" s="29" t="s">
        <v>84</v>
      </c>
      <c r="C66" s="25">
        <v>200</v>
      </c>
      <c r="D66" s="106">
        <v>0</v>
      </c>
    </row>
    <row r="67" spans="1:8" s="73" customFormat="1" ht="19.5">
      <c r="A67" s="34" t="s">
        <v>126</v>
      </c>
      <c r="B67" s="37"/>
      <c r="C67" s="31">
        <f>SUM(C68:C72)</f>
        <v>51120</v>
      </c>
      <c r="D67" s="103">
        <f>SUM(D68:D72)</f>
        <v>32650</v>
      </c>
    </row>
    <row r="68" spans="1:8" s="73" customFormat="1" ht="19.5">
      <c r="A68" s="38">
        <v>1</v>
      </c>
      <c r="B68" s="29" t="s">
        <v>118</v>
      </c>
      <c r="C68" s="25">
        <v>2000</v>
      </c>
      <c r="D68" s="106">
        <v>0</v>
      </c>
    </row>
    <row r="69" spans="1:8" s="73" customFormat="1" ht="19.5">
      <c r="A69" s="38">
        <v>2</v>
      </c>
      <c r="B69" s="29" t="s">
        <v>119</v>
      </c>
      <c r="C69" s="25">
        <v>4500</v>
      </c>
      <c r="D69" s="106">
        <v>0</v>
      </c>
    </row>
    <row r="70" spans="1:8" s="73" customFormat="1" ht="19.5">
      <c r="A70" s="38">
        <v>3</v>
      </c>
      <c r="B70" s="29" t="s">
        <v>120</v>
      </c>
      <c r="C70" s="25">
        <v>3000</v>
      </c>
      <c r="D70" s="106">
        <v>0</v>
      </c>
    </row>
    <row r="71" spans="1:8" s="73" customFormat="1" ht="19.5">
      <c r="A71" s="38">
        <v>4</v>
      </c>
      <c r="B71" s="29" t="s">
        <v>121</v>
      </c>
      <c r="C71" s="25">
        <v>2000</v>
      </c>
      <c r="D71" s="106">
        <v>0</v>
      </c>
    </row>
    <row r="72" spans="1:8" s="73" customFormat="1" ht="19.5">
      <c r="A72" s="38">
        <v>5</v>
      </c>
      <c r="B72" s="29" t="s">
        <v>122</v>
      </c>
      <c r="C72" s="25">
        <v>39620</v>
      </c>
      <c r="D72" s="46">
        <v>32650</v>
      </c>
    </row>
    <row r="73" spans="1:8" ht="19.5">
      <c r="A73" s="34" t="s">
        <v>31</v>
      </c>
      <c r="B73" s="37"/>
      <c r="C73" s="31">
        <f>SUM(C74:C80)</f>
        <v>37508</v>
      </c>
      <c r="D73" s="103">
        <f>SUM(D74:D77)</f>
        <v>53008</v>
      </c>
      <c r="F73" s="73" t="s">
        <v>198</v>
      </c>
      <c r="G73" s="73"/>
      <c r="H73" s="73"/>
    </row>
    <row r="74" spans="1:8" ht="19.5">
      <c r="A74" s="38">
        <v>1</v>
      </c>
      <c r="B74" s="29" t="s">
        <v>166</v>
      </c>
      <c r="C74" s="25">
        <v>30000</v>
      </c>
      <c r="D74" s="46">
        <v>30685</v>
      </c>
    </row>
    <row r="75" spans="1:8" ht="19.5">
      <c r="A75" s="38">
        <v>2</v>
      </c>
      <c r="B75" s="39" t="s">
        <v>167</v>
      </c>
      <c r="C75" s="40">
        <v>3000</v>
      </c>
      <c r="D75" s="47">
        <v>3000</v>
      </c>
    </row>
    <row r="76" spans="1:8" ht="19.5">
      <c r="A76" s="38">
        <v>3</v>
      </c>
      <c r="B76" s="29" t="s">
        <v>168</v>
      </c>
      <c r="C76" s="25">
        <v>2508</v>
      </c>
      <c r="D76" s="46">
        <v>2508</v>
      </c>
    </row>
    <row r="77" spans="1:8" ht="19.5">
      <c r="A77" s="38">
        <v>4</v>
      </c>
      <c r="B77" s="29" t="s">
        <v>169</v>
      </c>
      <c r="C77" s="25">
        <v>2000</v>
      </c>
      <c r="D77" s="46">
        <v>16815</v>
      </c>
    </row>
    <row r="78" spans="1:8" ht="19.5">
      <c r="A78" s="38"/>
      <c r="B78" s="29"/>
      <c r="C78" s="25"/>
      <c r="D78" s="46"/>
    </row>
    <row r="79" spans="1:8" ht="19.5">
      <c r="A79" s="38"/>
      <c r="B79" s="29"/>
      <c r="C79" s="25"/>
      <c r="D79" s="46"/>
    </row>
    <row r="80" spans="1:8" ht="19.5">
      <c r="A80" s="38"/>
      <c r="B80" s="29"/>
      <c r="C80" s="25"/>
      <c r="D80" s="47"/>
    </row>
    <row r="81" spans="1:6" ht="19.5">
      <c r="A81" s="38"/>
      <c r="B81" s="29"/>
      <c r="C81" s="29"/>
      <c r="D81" s="47"/>
    </row>
    <row r="82" spans="1:6" ht="19.5">
      <c r="A82" s="38"/>
      <c r="B82" s="49" t="s">
        <v>189</v>
      </c>
      <c r="D82" s="48">
        <f>SUM(C3+C10+C16+C22+C32+C37+C44+C52+C57+C62+C67+C73)</f>
        <v>240913</v>
      </c>
    </row>
    <row r="83" spans="1:6" ht="19.5">
      <c r="B83" s="49" t="s">
        <v>44</v>
      </c>
      <c r="C83" s="40"/>
      <c r="D83" s="48">
        <f>D73+D67+D62+D57+D52+D44+D37+D32+D22+D16+D10+D3</f>
        <v>129881</v>
      </c>
    </row>
    <row r="84" spans="1:6" ht="19.5">
      <c r="B84" s="30"/>
      <c r="C84" s="30"/>
      <c r="D84" s="106"/>
      <c r="F84" s="44"/>
    </row>
    <row r="85" spans="1:6" ht="19.5">
      <c r="C85" s="51" t="s">
        <v>45</v>
      </c>
      <c r="D85" s="107">
        <f>D83</f>
        <v>129881</v>
      </c>
    </row>
    <row r="86" spans="1:6" ht="19.5">
      <c r="B86" s="30"/>
      <c r="C86" s="52" t="s">
        <v>204</v>
      </c>
      <c r="D86" s="108">
        <f>SUM(G5:G10)</f>
        <v>147051</v>
      </c>
    </row>
    <row r="87" spans="1:6" ht="19.5">
      <c r="B87" s="30"/>
      <c r="C87" s="45" t="s">
        <v>205</v>
      </c>
      <c r="D87" s="109">
        <f>D86-D85</f>
        <v>17170</v>
      </c>
    </row>
    <row r="88" spans="1:6" ht="19.5">
      <c r="B88" s="30"/>
      <c r="C88" s="30"/>
      <c r="D88" s="106"/>
    </row>
    <row r="89" spans="1:6" ht="19.5">
      <c r="B89" s="30"/>
      <c r="C89" s="30"/>
      <c r="D89" s="106"/>
    </row>
    <row r="90" spans="1:6" ht="19.5">
      <c r="B90" s="30"/>
      <c r="C90" s="30"/>
      <c r="D90" s="106"/>
    </row>
    <row r="91" spans="1:6" ht="19.5">
      <c r="B91" s="30"/>
      <c r="C91" s="30"/>
      <c r="D91" s="106"/>
    </row>
    <row r="92" spans="1:6" ht="19.5">
      <c r="B92" s="30"/>
      <c r="C92" s="30"/>
      <c r="D92" s="106"/>
    </row>
    <row r="93" spans="1:6" ht="19.5">
      <c r="B93" s="30"/>
      <c r="C93" s="30"/>
      <c r="D93" s="106"/>
    </row>
    <row r="94" spans="1:6" ht="19.5">
      <c r="B94" s="30"/>
      <c r="C94" s="30"/>
      <c r="D94" s="106"/>
    </row>
    <row r="95" spans="1:6" ht="19.5">
      <c r="B95" s="30"/>
      <c r="C95" s="30"/>
      <c r="D95" s="106"/>
    </row>
    <row r="96" spans="1:6" ht="19.5">
      <c r="B96" s="30"/>
      <c r="C96" s="30"/>
      <c r="D96" s="106"/>
    </row>
    <row r="97" spans="1:4" ht="19.5">
      <c r="B97" s="30"/>
      <c r="C97" s="30"/>
      <c r="D97" s="106"/>
    </row>
    <row r="98" spans="1:4" ht="19.5">
      <c r="B98" s="30"/>
      <c r="C98" s="30"/>
      <c r="D98" s="106"/>
    </row>
    <row r="99" spans="1:4" ht="19.5">
      <c r="A99" s="36"/>
      <c r="B99" s="30"/>
      <c r="C99" s="30"/>
      <c r="D99" s="106"/>
    </row>
    <row r="100" spans="1:4" ht="19.5">
      <c r="A100" s="36"/>
      <c r="B100" s="30"/>
      <c r="C100" s="30"/>
      <c r="D100" s="106"/>
    </row>
    <row r="101" spans="1:4" ht="19.5">
      <c r="A101" s="36"/>
      <c r="B101" s="30"/>
      <c r="C101" s="30"/>
      <c r="D101" s="106"/>
    </row>
    <row r="102" spans="1:4" ht="19.5">
      <c r="A102" s="36"/>
      <c r="B102" s="30"/>
      <c r="C102" s="30"/>
      <c r="D102" s="106"/>
    </row>
    <row r="103" spans="1:4" ht="19.5">
      <c r="A103" s="36"/>
      <c r="B103" s="30"/>
      <c r="C103" s="30"/>
      <c r="D103" s="106"/>
    </row>
    <row r="104" spans="1:4" ht="19.5">
      <c r="A104" s="36"/>
      <c r="B104" s="30"/>
      <c r="C104" s="30"/>
      <c r="D104" s="106"/>
    </row>
    <row r="105" spans="1:4" ht="19.5">
      <c r="A105" s="36"/>
      <c r="B105" s="30"/>
      <c r="C105" s="30"/>
      <c r="D105" s="106"/>
    </row>
    <row r="106" spans="1:4" ht="19.5">
      <c r="A106" s="36"/>
      <c r="B106" s="30"/>
      <c r="C106" s="30"/>
      <c r="D106" s="106"/>
    </row>
    <row r="107" spans="1:4" ht="19.5">
      <c r="A107" s="36"/>
      <c r="B107" s="30"/>
      <c r="C107" s="30"/>
      <c r="D107" s="106"/>
    </row>
    <row r="108" spans="1:4" ht="19.5">
      <c r="A108" s="36"/>
      <c r="B108" s="30"/>
      <c r="C108" s="30"/>
      <c r="D108" s="106"/>
    </row>
    <row r="109" spans="1:4" ht="19.5">
      <c r="A109" s="36"/>
      <c r="B109" s="30"/>
      <c r="C109" s="30"/>
      <c r="D109" s="106"/>
    </row>
    <row r="110" spans="1:4" ht="19.5">
      <c r="A110" s="36"/>
      <c r="B110" s="30"/>
      <c r="C110" s="30"/>
      <c r="D110" s="106"/>
    </row>
    <row r="111" spans="1:4" ht="19.5">
      <c r="A111" s="36"/>
      <c r="B111" s="30"/>
      <c r="C111" s="30"/>
      <c r="D111" s="106"/>
    </row>
    <row r="112" spans="1:4" ht="19.5">
      <c r="A112" s="36"/>
      <c r="B112" s="30"/>
      <c r="C112" s="30"/>
      <c r="D112" s="106"/>
    </row>
    <row r="113" spans="1:4" ht="19.5">
      <c r="A113" s="36"/>
      <c r="B113" s="30"/>
      <c r="C113" s="30"/>
      <c r="D113" s="106"/>
    </row>
    <row r="114" spans="1:4" ht="19.5">
      <c r="A114" s="36"/>
      <c r="B114" s="30"/>
      <c r="C114" s="30"/>
      <c r="D114" s="106"/>
    </row>
    <row r="115" spans="1:4" ht="19.5">
      <c r="A115" s="36"/>
      <c r="B115" s="30"/>
      <c r="C115" s="30"/>
      <c r="D115" s="106"/>
    </row>
    <row r="116" spans="1:4" ht="19.5">
      <c r="A116" s="36"/>
      <c r="B116" s="30"/>
      <c r="C116" s="30"/>
      <c r="D116" s="106"/>
    </row>
    <row r="117" spans="1:4" ht="19.5">
      <c r="A117" s="36"/>
      <c r="B117" s="30"/>
      <c r="C117" s="30"/>
      <c r="D117" s="106"/>
    </row>
  </sheetData>
  <mergeCells count="1">
    <mergeCell ref="A1:E1"/>
  </mergeCells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G19" sqref="G19"/>
    </sheetView>
  </sheetViews>
  <sheetFormatPr defaultRowHeight="16.5"/>
  <cols>
    <col min="1" max="1" width="3.625" style="70" customWidth="1"/>
    <col min="2" max="2" width="3.5" style="70" customWidth="1"/>
    <col min="3" max="3" width="3.875" style="70" customWidth="1"/>
    <col min="4" max="4" width="21.375" style="70" customWidth="1"/>
    <col min="5" max="5" width="10.75" style="70" bestFit="1" customWidth="1"/>
    <col min="6" max="6" width="89.25" style="70" customWidth="1"/>
    <col min="7" max="16384" width="9" style="70"/>
  </cols>
  <sheetData>
    <row r="1" spans="1:7" ht="28.5" thickBot="1">
      <c r="A1" s="123" t="s">
        <v>49</v>
      </c>
      <c r="B1" s="124"/>
      <c r="C1" s="124"/>
      <c r="D1" s="124"/>
      <c r="E1" s="124"/>
      <c r="F1" s="124"/>
    </row>
    <row r="2" spans="1:7" ht="20.25" thickBot="1">
      <c r="A2" s="53">
        <v>0</v>
      </c>
      <c r="B2" s="54"/>
      <c r="C2" s="54"/>
      <c r="D2" s="13" t="s">
        <v>43</v>
      </c>
      <c r="E2" s="55">
        <f>SUM(E3+E7+E12+E19)</f>
        <v>84530</v>
      </c>
      <c r="F2" s="56" t="s">
        <v>50</v>
      </c>
    </row>
    <row r="3" spans="1:7" ht="17.25" thickBot="1">
      <c r="A3" s="57">
        <v>1</v>
      </c>
      <c r="B3" s="14"/>
      <c r="C3" s="14"/>
      <c r="D3" s="58" t="s">
        <v>51</v>
      </c>
      <c r="E3" s="59">
        <f>E4</f>
        <v>60250</v>
      </c>
      <c r="F3" s="60" t="s">
        <v>52</v>
      </c>
    </row>
    <row r="4" spans="1:7" ht="17.25" thickBot="1">
      <c r="A4" s="61"/>
      <c r="B4" s="61">
        <v>1</v>
      </c>
      <c r="C4" s="61"/>
      <c r="D4" s="20" t="s">
        <v>53</v>
      </c>
      <c r="E4" s="62">
        <v>60250</v>
      </c>
      <c r="F4" s="63" t="s">
        <v>54</v>
      </c>
    </row>
    <row r="5" spans="1:7" ht="17.25" thickBot="1">
      <c r="A5" s="11"/>
      <c r="B5" s="64">
        <v>2</v>
      </c>
      <c r="C5" s="11"/>
      <c r="D5" s="11"/>
      <c r="E5" s="65"/>
      <c r="F5" s="11"/>
    </row>
    <row r="6" spans="1:7" ht="17.25" thickBot="1">
      <c r="A6" s="11"/>
      <c r="B6" s="64">
        <v>3</v>
      </c>
      <c r="C6" s="11"/>
      <c r="D6" s="11"/>
      <c r="E6" s="65"/>
      <c r="F6" s="11"/>
    </row>
    <row r="7" spans="1:7" ht="17.25" thickBot="1">
      <c r="A7" s="66">
        <v>2</v>
      </c>
      <c r="B7" s="16"/>
      <c r="C7" s="16"/>
      <c r="D7" s="66" t="s">
        <v>55</v>
      </c>
      <c r="E7" s="67">
        <f>SUM(E8:E10)</f>
        <v>5520</v>
      </c>
      <c r="F7" s="11" t="s">
        <v>56</v>
      </c>
    </row>
    <row r="8" spans="1:7" ht="17.25" thickBot="1">
      <c r="A8" s="11"/>
      <c r="B8" s="64">
        <v>1</v>
      </c>
      <c r="C8" s="11"/>
      <c r="D8" s="11" t="s">
        <v>4</v>
      </c>
      <c r="E8" s="65">
        <v>2320</v>
      </c>
      <c r="F8" s="11"/>
    </row>
    <row r="9" spans="1:7" ht="17.25" thickBot="1">
      <c r="A9" s="11"/>
      <c r="B9" s="64">
        <v>2</v>
      </c>
      <c r="C9" s="11"/>
      <c r="D9" s="11" t="s">
        <v>57</v>
      </c>
      <c r="E9" s="65">
        <v>2800</v>
      </c>
      <c r="F9" s="11"/>
    </row>
    <row r="10" spans="1:7" ht="17.25" thickBot="1">
      <c r="A10" s="11"/>
      <c r="B10" s="64">
        <v>3</v>
      </c>
      <c r="C10" s="11"/>
      <c r="D10" s="11" t="s">
        <v>58</v>
      </c>
      <c r="E10" s="65">
        <v>400</v>
      </c>
      <c r="F10" s="11"/>
    </row>
    <row r="11" spans="1:7" ht="17.25" thickBot="1">
      <c r="A11" s="11"/>
      <c r="B11" s="64">
        <v>4</v>
      </c>
      <c r="C11" s="11"/>
      <c r="D11" s="11"/>
      <c r="E11" s="65"/>
      <c r="F11" s="11"/>
    </row>
    <row r="12" spans="1:7" ht="17.25" thickBot="1">
      <c r="A12" s="66">
        <v>3</v>
      </c>
      <c r="B12" s="11"/>
      <c r="C12" s="11"/>
      <c r="D12" s="66" t="s">
        <v>59</v>
      </c>
      <c r="E12" s="67">
        <f>SUM(E13:E17)</f>
        <v>18210</v>
      </c>
      <c r="F12" s="11" t="s">
        <v>72</v>
      </c>
    </row>
    <row r="13" spans="1:7" ht="17.25" thickBot="1">
      <c r="A13" s="11"/>
      <c r="B13" s="11">
        <v>1</v>
      </c>
      <c r="C13" s="11"/>
      <c r="D13" s="11" t="s">
        <v>60</v>
      </c>
      <c r="E13" s="65">
        <v>2450</v>
      </c>
      <c r="F13" s="11"/>
      <c r="G13" s="70">
        <v>2220</v>
      </c>
    </row>
    <row r="14" spans="1:7" ht="17.25" thickBot="1">
      <c r="A14" s="11"/>
      <c r="B14" s="11">
        <v>2</v>
      </c>
      <c r="C14" s="11"/>
      <c r="D14" s="11" t="s">
        <v>70</v>
      </c>
      <c r="E14" s="65">
        <v>700</v>
      </c>
      <c r="F14" s="11"/>
    </row>
    <row r="15" spans="1:7" ht="17.25" thickBot="1">
      <c r="A15" s="11"/>
      <c r="B15" s="11">
        <v>3</v>
      </c>
      <c r="C15" s="11"/>
      <c r="D15" s="11" t="s">
        <v>61</v>
      </c>
      <c r="E15" s="65">
        <v>5700</v>
      </c>
      <c r="F15" s="11"/>
      <c r="G15" s="70">
        <v>4000</v>
      </c>
    </row>
    <row r="16" spans="1:7" ht="17.25" thickBot="1">
      <c r="A16" s="11"/>
      <c r="B16" s="11">
        <v>4</v>
      </c>
      <c r="C16" s="11"/>
      <c r="D16" s="11" t="s">
        <v>62</v>
      </c>
      <c r="E16" s="65">
        <v>360</v>
      </c>
      <c r="F16" s="11"/>
      <c r="G16" s="70">
        <v>8963</v>
      </c>
    </row>
    <row r="17" spans="1:7" ht="17.25" thickBot="1">
      <c r="A17" s="11"/>
      <c r="B17" s="11">
        <v>5</v>
      </c>
      <c r="C17" s="11"/>
      <c r="D17" s="11" t="s">
        <v>42</v>
      </c>
      <c r="E17" s="65">
        <v>9000</v>
      </c>
      <c r="F17" s="11"/>
      <c r="G17" s="70">
        <f>SUM(G13:G16)</f>
        <v>15183</v>
      </c>
    </row>
    <row r="18" spans="1:7" ht="17.25" thickBot="1">
      <c r="A18" s="11"/>
      <c r="B18" s="11"/>
      <c r="C18" s="11"/>
      <c r="D18" s="11"/>
      <c r="E18" s="65"/>
      <c r="F18" s="11"/>
    </row>
    <row r="19" spans="1:7" ht="17.25" thickBot="1">
      <c r="A19" s="66">
        <v>4</v>
      </c>
      <c r="B19" s="66"/>
      <c r="C19" s="66"/>
      <c r="D19" s="66" t="s">
        <v>71</v>
      </c>
      <c r="E19" s="67">
        <v>550</v>
      </c>
      <c r="F19" s="11" t="s">
        <v>63</v>
      </c>
    </row>
    <row r="20" spans="1:7" ht="17.25" thickBot="1">
      <c r="A20" s="11"/>
      <c r="B20" s="11">
        <v>1</v>
      </c>
      <c r="C20" s="11"/>
      <c r="D20" s="11" t="s">
        <v>3</v>
      </c>
      <c r="E20" s="65">
        <v>550</v>
      </c>
      <c r="F20" s="11"/>
    </row>
    <row r="21" spans="1:7" ht="17.25" thickBot="1">
      <c r="A21" s="11"/>
      <c r="B21" s="11">
        <v>2</v>
      </c>
      <c r="C21" s="11"/>
      <c r="D21" s="11" t="s">
        <v>64</v>
      </c>
      <c r="E21" s="65">
        <v>0</v>
      </c>
      <c r="F21" s="11"/>
    </row>
    <row r="22" spans="1:7" ht="17.25" thickBot="1">
      <c r="A22" s="11"/>
      <c r="B22" s="11">
        <v>3</v>
      </c>
      <c r="C22" s="11"/>
      <c r="D22" s="11"/>
      <c r="E22" s="65"/>
      <c r="F22" s="11"/>
    </row>
    <row r="23" spans="1:7" ht="17.25" thickBot="1">
      <c r="A23" s="11"/>
      <c r="B23" s="11"/>
      <c r="C23" s="11"/>
      <c r="D23" s="11"/>
      <c r="E23" s="65"/>
      <c r="F23" s="11"/>
    </row>
    <row r="24" spans="1:7" ht="17.25" thickBot="1">
      <c r="A24" s="11"/>
      <c r="B24" s="11"/>
      <c r="C24" s="11"/>
      <c r="D24" s="11" t="s">
        <v>65</v>
      </c>
      <c r="E24" s="65">
        <f>SUM(E3,E7,E12,E19)</f>
        <v>84530</v>
      </c>
      <c r="F24" s="11"/>
    </row>
    <row r="25" spans="1:7" ht="17.25" thickBot="1">
      <c r="A25" s="11"/>
      <c r="B25" s="11"/>
      <c r="C25" s="11"/>
      <c r="D25" s="11" t="s">
        <v>38</v>
      </c>
      <c r="E25" s="65">
        <v>5519</v>
      </c>
      <c r="F25" s="11"/>
    </row>
    <row r="26" spans="1:7" ht="17.25" thickBot="1">
      <c r="A26" s="11"/>
      <c r="B26" s="11"/>
      <c r="C26" s="11"/>
      <c r="D26" s="11" t="s">
        <v>66</v>
      </c>
      <c r="E26" s="65">
        <v>50000</v>
      </c>
      <c r="F26" s="11"/>
    </row>
    <row r="27" spans="1:7" ht="17.25" thickBot="1">
      <c r="A27" s="68"/>
      <c r="B27" s="68"/>
      <c r="C27" s="68"/>
      <c r="D27" s="68" t="s">
        <v>67</v>
      </c>
      <c r="E27" s="69">
        <v>54549</v>
      </c>
      <c r="F27" s="68"/>
    </row>
    <row r="28" spans="1:7" ht="17.25" thickBot="1">
      <c r="A28" s="66"/>
      <c r="B28" s="66"/>
      <c r="C28" s="66"/>
      <c r="D28" s="66"/>
      <c r="E28" s="65"/>
      <c r="F28" s="11"/>
    </row>
    <row r="29" spans="1:7" ht="17.25" thickBot="1">
      <c r="A29" s="11"/>
      <c r="B29" s="11"/>
      <c r="C29" s="11"/>
      <c r="D29" s="11"/>
      <c r="E29" s="65"/>
      <c r="F29" s="11"/>
    </row>
    <row r="31" spans="1:7" s="71" customFormat="1">
      <c r="A31" s="70"/>
      <c r="B31" s="70"/>
      <c r="C31" s="70"/>
      <c r="D31" s="70"/>
      <c r="E31" s="70"/>
      <c r="F31" s="70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C6"/>
    </sheetView>
  </sheetViews>
  <sheetFormatPr defaultColWidth="8.875" defaultRowHeight="15.75"/>
  <cols>
    <col min="1" max="1" width="2.875" style="1" customWidth="1"/>
    <col min="2" max="2" width="29" style="1" customWidth="1"/>
    <col min="3" max="3" width="11.125" style="1" bestFit="1" customWidth="1"/>
    <col min="4" max="4" width="80.875" style="1" customWidth="1"/>
    <col min="5" max="16384" width="8.875" style="1"/>
  </cols>
  <sheetData>
    <row r="1" spans="1:4" ht="28.5" thickBot="1">
      <c r="A1" s="123" t="s">
        <v>32</v>
      </c>
      <c r="B1" s="122"/>
      <c r="C1" s="122"/>
      <c r="D1" s="122"/>
    </row>
    <row r="2" spans="1:4" ht="20.25" thickBot="1">
      <c r="A2" s="2">
        <v>0</v>
      </c>
      <c r="B2" s="3" t="s">
        <v>0</v>
      </c>
      <c r="C2" s="4">
        <f>SUM(C3:C6)</f>
        <v>1880</v>
      </c>
      <c r="D2" s="5" t="s">
        <v>1</v>
      </c>
    </row>
    <row r="3" spans="1:4" s="6" customFormat="1" ht="19.5" thickBot="1">
      <c r="A3" s="7">
        <v>1</v>
      </c>
      <c r="B3" s="16" t="s">
        <v>68</v>
      </c>
      <c r="C3" s="8">
        <v>200</v>
      </c>
      <c r="D3" s="11" t="s">
        <v>85</v>
      </c>
    </row>
    <row r="4" spans="1:4" ht="17.25" thickBot="1">
      <c r="A4" s="7">
        <v>2</v>
      </c>
      <c r="B4" s="16" t="s">
        <v>80</v>
      </c>
      <c r="C4" s="8">
        <v>1000</v>
      </c>
      <c r="D4" s="11" t="s">
        <v>86</v>
      </c>
    </row>
    <row r="5" spans="1:4" ht="17.25" thickBot="1">
      <c r="A5" s="7">
        <v>3</v>
      </c>
      <c r="B5" s="16" t="s">
        <v>83</v>
      </c>
      <c r="C5" s="8">
        <v>480</v>
      </c>
      <c r="D5" s="11" t="s">
        <v>87</v>
      </c>
    </row>
    <row r="6" spans="1:4" ht="17.25" thickBot="1">
      <c r="A6" s="7">
        <v>4</v>
      </c>
      <c r="B6" s="16" t="s">
        <v>84</v>
      </c>
      <c r="C6" s="8">
        <v>200</v>
      </c>
      <c r="D6" s="11" t="s">
        <v>180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:C7"/>
    </sheetView>
  </sheetViews>
  <sheetFormatPr defaultColWidth="8.875" defaultRowHeight="15.75"/>
  <cols>
    <col min="1" max="1" width="2.875" style="74" customWidth="1"/>
    <col min="2" max="2" width="29" style="74" customWidth="1"/>
    <col min="3" max="3" width="11.125" style="74" bestFit="1" customWidth="1"/>
    <col min="4" max="4" width="80.875" style="74" customWidth="1"/>
    <col min="5" max="16384" width="8.875" style="74"/>
  </cols>
  <sheetData>
    <row r="1" spans="1:4" ht="28.5" thickBot="1">
      <c r="A1" s="123" t="s">
        <v>117</v>
      </c>
      <c r="B1" s="122"/>
      <c r="C1" s="122"/>
      <c r="D1" s="122"/>
    </row>
    <row r="2" spans="1:4" ht="20.25" thickBot="1">
      <c r="A2" s="75">
        <v>0</v>
      </c>
      <c r="B2" s="77" t="s">
        <v>0</v>
      </c>
      <c r="C2" s="78">
        <f>SUM(C3:C7)</f>
        <v>51120</v>
      </c>
      <c r="D2" s="79" t="s">
        <v>1</v>
      </c>
    </row>
    <row r="3" spans="1:4" s="80" customFormat="1" ht="19.5" thickBot="1">
      <c r="A3" s="7">
        <v>1</v>
      </c>
      <c r="B3" s="83" t="s">
        <v>118</v>
      </c>
      <c r="C3" s="8">
        <v>2000</v>
      </c>
      <c r="D3" s="82" t="s">
        <v>123</v>
      </c>
    </row>
    <row r="4" spans="1:4" ht="17.25" thickBot="1">
      <c r="A4" s="7">
        <v>2</v>
      </c>
      <c r="B4" s="83" t="s">
        <v>119</v>
      </c>
      <c r="C4" s="8">
        <v>4500</v>
      </c>
      <c r="D4" s="82" t="s">
        <v>124</v>
      </c>
    </row>
    <row r="5" spans="1:4" ht="17.25" thickBot="1">
      <c r="A5" s="7">
        <v>3</v>
      </c>
      <c r="B5" s="83" t="s">
        <v>120</v>
      </c>
      <c r="C5" s="8">
        <v>3000</v>
      </c>
      <c r="D5" s="82" t="s">
        <v>186</v>
      </c>
    </row>
    <row r="6" spans="1:4" ht="17.25" thickBot="1">
      <c r="A6" s="7">
        <v>4</v>
      </c>
      <c r="B6" s="83" t="s">
        <v>121</v>
      </c>
      <c r="C6" s="8">
        <v>2000</v>
      </c>
      <c r="D6" s="82" t="s">
        <v>125</v>
      </c>
    </row>
    <row r="7" spans="1:4" ht="17.25" thickBot="1">
      <c r="A7" s="7">
        <v>5</v>
      </c>
      <c r="B7" s="83" t="s">
        <v>122</v>
      </c>
      <c r="C7" s="8">
        <v>39620</v>
      </c>
      <c r="D7" s="82" t="s">
        <v>187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2" sqref="C22"/>
    </sheetView>
  </sheetViews>
  <sheetFormatPr defaultColWidth="8.875" defaultRowHeight="15.75"/>
  <cols>
    <col min="1" max="1" width="2.875" style="74" customWidth="1"/>
    <col min="2" max="3" width="3.375" style="74" customWidth="1"/>
    <col min="4" max="4" width="25.625" style="74" customWidth="1"/>
    <col min="5" max="5" width="11.125" style="74" bestFit="1" customWidth="1"/>
    <col min="6" max="6" width="80.875" style="74" customWidth="1"/>
    <col min="7" max="16384" width="8.875" style="74"/>
  </cols>
  <sheetData>
    <row r="1" spans="1:6" ht="28.5" thickBot="1">
      <c r="A1" s="121" t="s">
        <v>106</v>
      </c>
      <c r="B1" s="122"/>
      <c r="C1" s="122"/>
      <c r="D1" s="122"/>
      <c r="E1" s="122"/>
      <c r="F1" s="122"/>
    </row>
    <row r="2" spans="1:6" s="80" customFormat="1" ht="20.25" thickBot="1">
      <c r="A2" s="75">
        <v>0</v>
      </c>
      <c r="B2" s="76"/>
      <c r="C2" s="76"/>
      <c r="D2" s="77" t="s">
        <v>0</v>
      </c>
      <c r="E2" s="78">
        <f>SUM(E3:E8)</f>
        <v>10500</v>
      </c>
      <c r="F2" s="79" t="s">
        <v>1</v>
      </c>
    </row>
    <row r="3" spans="1:6" ht="17.25" thickBot="1">
      <c r="A3" s="7">
        <v>1</v>
      </c>
      <c r="B3" s="7"/>
      <c r="C3" s="7"/>
      <c r="D3" s="91" t="s">
        <v>105</v>
      </c>
      <c r="E3" s="9">
        <v>2000</v>
      </c>
      <c r="F3" s="15" t="s">
        <v>157</v>
      </c>
    </row>
    <row r="4" spans="1:6" s="81" customFormat="1" ht="17.25" thickBot="1">
      <c r="A4" s="7">
        <v>2</v>
      </c>
      <c r="B4" s="7"/>
      <c r="C4" s="7"/>
      <c r="D4" s="91" t="s">
        <v>104</v>
      </c>
      <c r="E4" s="9">
        <v>100</v>
      </c>
      <c r="F4" s="15" t="s">
        <v>158</v>
      </c>
    </row>
    <row r="5" spans="1:6" s="81" customFormat="1" ht="17.25" thickBot="1">
      <c r="A5" s="7">
        <v>3</v>
      </c>
      <c r="B5" s="97"/>
      <c r="C5" s="97"/>
      <c r="D5" s="91" t="s">
        <v>103</v>
      </c>
      <c r="E5" s="9">
        <v>3000</v>
      </c>
      <c r="F5" s="101" t="s">
        <v>159</v>
      </c>
    </row>
    <row r="6" spans="1:6" ht="17.25" thickBot="1">
      <c r="A6" s="7">
        <v>4</v>
      </c>
      <c r="B6" s="96"/>
      <c r="C6" s="96"/>
      <c r="D6" s="91" t="s">
        <v>156</v>
      </c>
      <c r="E6" s="9">
        <v>1900</v>
      </c>
      <c r="F6" s="15" t="s">
        <v>160</v>
      </c>
    </row>
    <row r="7" spans="1:6" ht="17.25" thickBot="1">
      <c r="A7" s="100">
        <v>6</v>
      </c>
      <c r="B7" s="96"/>
      <c r="C7" s="96"/>
      <c r="D7" s="91" t="s">
        <v>155</v>
      </c>
      <c r="E7" s="9">
        <v>3000</v>
      </c>
      <c r="F7" s="15" t="s">
        <v>154</v>
      </c>
    </row>
    <row r="8" spans="1:6" ht="17.25" thickBot="1">
      <c r="A8" s="7">
        <v>7</v>
      </c>
      <c r="B8" s="96"/>
      <c r="C8" s="96"/>
      <c r="D8" s="91" t="s">
        <v>153</v>
      </c>
      <c r="E8" s="9">
        <v>500</v>
      </c>
      <c r="F8" s="15" t="s">
        <v>152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7" sqref="C7"/>
    </sheetView>
  </sheetViews>
  <sheetFormatPr defaultColWidth="8.875" defaultRowHeight="15.75"/>
  <cols>
    <col min="1" max="1" width="2.875" style="1" customWidth="1"/>
    <col min="2" max="2" width="25.625" style="1" customWidth="1"/>
    <col min="3" max="3" width="11.125" style="1" bestFit="1" customWidth="1"/>
    <col min="4" max="4" width="80.875" style="1" customWidth="1"/>
    <col min="5" max="16384" width="8.875" style="1"/>
  </cols>
  <sheetData>
    <row r="1" spans="1:4" ht="28.5" thickBot="1">
      <c r="A1" s="121" t="s">
        <v>12</v>
      </c>
      <c r="B1" s="122"/>
      <c r="C1" s="122"/>
      <c r="D1" s="122"/>
    </row>
    <row r="2" spans="1:4" s="6" customFormat="1" ht="20.25" thickBot="1">
      <c r="A2" s="2">
        <v>0</v>
      </c>
      <c r="B2" s="2" t="s">
        <v>73</v>
      </c>
      <c r="C2" s="72">
        <f>SUM(C3:C7)</f>
        <v>6175</v>
      </c>
      <c r="D2" s="2" t="s">
        <v>74</v>
      </c>
    </row>
    <row r="3" spans="1:4" ht="17.25" thickBot="1">
      <c r="A3" s="7">
        <v>1</v>
      </c>
      <c r="B3" s="12" t="s">
        <v>16</v>
      </c>
      <c r="C3" s="9">
        <v>425</v>
      </c>
      <c r="D3" s="15" t="s">
        <v>17</v>
      </c>
    </row>
    <row r="4" spans="1:4" ht="17.25" thickBot="1">
      <c r="A4" s="7">
        <v>2</v>
      </c>
      <c r="B4" s="12" t="s">
        <v>6</v>
      </c>
      <c r="C4" s="9">
        <v>450</v>
      </c>
      <c r="D4" s="15" t="s">
        <v>179</v>
      </c>
    </row>
    <row r="5" spans="1:4" s="10" customFormat="1" ht="17.25" thickBot="1">
      <c r="A5" s="7">
        <v>3</v>
      </c>
      <c r="B5" s="12" t="s">
        <v>13</v>
      </c>
      <c r="C5" s="9">
        <v>500</v>
      </c>
      <c r="D5" s="15"/>
    </row>
    <row r="6" spans="1:4" s="10" customFormat="1" ht="17.25" thickBot="1">
      <c r="A6" s="7">
        <v>4</v>
      </c>
      <c r="B6" s="12" t="s">
        <v>18</v>
      </c>
      <c r="C6" s="9">
        <v>4000</v>
      </c>
      <c r="D6" s="15" t="s">
        <v>181</v>
      </c>
    </row>
    <row r="7" spans="1:4" ht="17.25" thickBot="1">
      <c r="A7" s="7">
        <v>5</v>
      </c>
      <c r="B7" s="12" t="s">
        <v>41</v>
      </c>
      <c r="C7" s="9">
        <v>800</v>
      </c>
      <c r="D7" s="15" t="s">
        <v>182</v>
      </c>
    </row>
    <row r="10" spans="1:4" ht="19.5">
      <c r="B10" s="24"/>
    </row>
    <row r="11" spans="1:4" ht="19.5">
      <c r="B11" s="24"/>
    </row>
    <row r="12" spans="1:4" ht="19.5">
      <c r="B12" s="24"/>
    </row>
    <row r="13" spans="1:4" ht="19.5">
      <c r="B13" s="24"/>
    </row>
    <row r="14" spans="1:4" ht="19.5">
      <c r="B14" s="24"/>
    </row>
    <row r="15" spans="1:4" ht="19.5">
      <c r="B15" s="24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3" sqref="A3:C7"/>
    </sheetView>
  </sheetViews>
  <sheetFormatPr defaultColWidth="8.875" defaultRowHeight="15.75"/>
  <cols>
    <col min="1" max="1" width="2.875" style="1" customWidth="1"/>
    <col min="2" max="2" width="25.625" style="1" customWidth="1"/>
    <col min="3" max="3" width="11.125" style="1" bestFit="1" customWidth="1"/>
    <col min="4" max="4" width="80.875" style="1" customWidth="1"/>
    <col min="5" max="16384" width="8.875" style="1"/>
  </cols>
  <sheetData>
    <row r="1" spans="1:4" ht="28.5" thickBot="1">
      <c r="A1" s="121" t="s">
        <v>39</v>
      </c>
      <c r="B1" s="122"/>
      <c r="C1" s="122"/>
      <c r="D1" s="122"/>
    </row>
    <row r="2" spans="1:4" s="6" customFormat="1" ht="20.25" thickBot="1">
      <c r="A2" s="2">
        <v>0</v>
      </c>
      <c r="B2" s="3" t="s">
        <v>0</v>
      </c>
      <c r="C2" s="4">
        <f>SUM(C3:C8)</f>
        <v>8325</v>
      </c>
      <c r="D2" s="5" t="s">
        <v>1</v>
      </c>
    </row>
    <row r="3" spans="1:4" ht="17.25" thickBot="1">
      <c r="A3" s="7">
        <v>1</v>
      </c>
      <c r="B3" s="12" t="s">
        <v>84</v>
      </c>
      <c r="C3" s="9">
        <v>1500</v>
      </c>
      <c r="D3" s="15" t="s">
        <v>128</v>
      </c>
    </row>
    <row r="4" spans="1:4" ht="17.25" thickBot="1">
      <c r="A4" s="7">
        <v>2</v>
      </c>
      <c r="B4" s="12" t="s">
        <v>68</v>
      </c>
      <c r="C4" s="8">
        <v>425</v>
      </c>
      <c r="D4" s="15" t="s">
        <v>78</v>
      </c>
    </row>
    <row r="5" spans="1:4" s="10" customFormat="1" ht="17.25" thickBot="1">
      <c r="A5" s="7">
        <v>3</v>
      </c>
      <c r="B5" s="12" t="s">
        <v>69</v>
      </c>
      <c r="C5" s="9">
        <v>1000</v>
      </c>
      <c r="D5" s="15" t="s">
        <v>129</v>
      </c>
    </row>
    <row r="6" spans="1:4" ht="17.25" thickBot="1">
      <c r="A6" s="7">
        <v>4</v>
      </c>
      <c r="B6" s="12" t="s">
        <v>127</v>
      </c>
      <c r="C6" s="8">
        <v>4000</v>
      </c>
      <c r="D6" s="15" t="s">
        <v>181</v>
      </c>
    </row>
    <row r="7" spans="1:4" ht="17.25" thickBot="1">
      <c r="A7" s="7">
        <v>5</v>
      </c>
      <c r="B7" s="12" t="s">
        <v>111</v>
      </c>
      <c r="C7" s="8">
        <v>1400</v>
      </c>
      <c r="D7" s="15"/>
    </row>
    <row r="8" spans="1:4" ht="17.25" thickBot="1">
      <c r="A8" s="7"/>
      <c r="B8" s="91"/>
      <c r="C8" s="8"/>
      <c r="D8" s="15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8" sqref="D8"/>
    </sheetView>
  </sheetViews>
  <sheetFormatPr defaultColWidth="8.875" defaultRowHeight="15.75"/>
  <cols>
    <col min="1" max="1" width="2.875" style="74" customWidth="1"/>
    <col min="2" max="2" width="25.625" style="74" customWidth="1"/>
    <col min="3" max="3" width="11.125" style="74" bestFit="1" customWidth="1"/>
    <col min="4" max="4" width="80.875" style="74" customWidth="1"/>
    <col min="5" max="16384" width="8.875" style="74"/>
  </cols>
  <sheetData>
    <row r="1" spans="1:4" ht="28.5" thickBot="1">
      <c r="A1" s="121" t="s">
        <v>149</v>
      </c>
      <c r="B1" s="122"/>
      <c r="C1" s="122"/>
      <c r="D1" s="122"/>
    </row>
    <row r="2" spans="1:4" s="80" customFormat="1" ht="20.25" thickBot="1">
      <c r="A2" s="75">
        <v>0</v>
      </c>
      <c r="B2" s="13" t="s">
        <v>148</v>
      </c>
      <c r="C2" s="78">
        <f>SUM(C3:C11)</f>
        <v>9400</v>
      </c>
      <c r="D2" s="79" t="s">
        <v>147</v>
      </c>
    </row>
    <row r="3" spans="1:4" s="81" customFormat="1" ht="17.25" thickBot="1">
      <c r="A3" s="84">
        <v>1</v>
      </c>
      <c r="B3" s="85" t="s">
        <v>146</v>
      </c>
      <c r="C3" s="86">
        <v>300</v>
      </c>
      <c r="D3" s="15" t="s">
        <v>145</v>
      </c>
    </row>
    <row r="4" spans="1:4" s="81" customFormat="1" ht="17.25" thickBot="1">
      <c r="A4" s="84">
        <v>2</v>
      </c>
      <c r="B4" s="91" t="s">
        <v>144</v>
      </c>
      <c r="C4" s="92">
        <v>1000</v>
      </c>
      <c r="D4" s="15" t="s">
        <v>143</v>
      </c>
    </row>
    <row r="5" spans="1:4" s="81" customFormat="1" ht="17.25" thickBot="1">
      <c r="A5" s="84">
        <v>3</v>
      </c>
      <c r="B5" s="91" t="s">
        <v>142</v>
      </c>
      <c r="C5" s="92">
        <v>400</v>
      </c>
      <c r="D5" s="15" t="s">
        <v>141</v>
      </c>
    </row>
    <row r="6" spans="1:4" s="81" customFormat="1" ht="17.25" thickBot="1">
      <c r="A6" s="84">
        <v>4</v>
      </c>
      <c r="B6" s="83" t="s">
        <v>140</v>
      </c>
      <c r="C6" s="95">
        <v>800</v>
      </c>
      <c r="D6" s="15" t="s">
        <v>139</v>
      </c>
    </row>
    <row r="7" spans="1:4" s="81" customFormat="1" ht="17.25" thickBot="1">
      <c r="A7" s="84">
        <v>5</v>
      </c>
      <c r="B7" s="83" t="s">
        <v>138</v>
      </c>
      <c r="C7" s="8">
        <v>1000</v>
      </c>
      <c r="D7" s="15" t="s">
        <v>137</v>
      </c>
    </row>
    <row r="8" spans="1:4" ht="17.25" thickBot="1">
      <c r="A8" s="84">
        <v>6</v>
      </c>
      <c r="B8" s="91" t="s">
        <v>136</v>
      </c>
      <c r="C8" s="8">
        <v>4000</v>
      </c>
      <c r="D8" s="15"/>
    </row>
    <row r="9" spans="1:4" ht="17.25" thickBot="1">
      <c r="A9" s="84">
        <v>7</v>
      </c>
      <c r="B9" s="83" t="s">
        <v>135</v>
      </c>
      <c r="C9" s="8">
        <v>1500</v>
      </c>
      <c r="D9" s="15" t="s">
        <v>134</v>
      </c>
    </row>
    <row r="10" spans="1:4" ht="17.25" thickBot="1">
      <c r="A10" s="84">
        <v>8</v>
      </c>
      <c r="B10" s="83" t="s">
        <v>133</v>
      </c>
      <c r="C10" s="8">
        <v>200</v>
      </c>
      <c r="D10" s="15" t="s">
        <v>132</v>
      </c>
    </row>
    <row r="11" spans="1:4" ht="17.25" thickBot="1">
      <c r="A11" s="84">
        <v>9</v>
      </c>
      <c r="B11" s="83" t="s">
        <v>131</v>
      </c>
      <c r="C11" s="8">
        <v>200</v>
      </c>
      <c r="D11" s="15" t="s">
        <v>130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" sqref="E3"/>
    </sheetView>
  </sheetViews>
  <sheetFormatPr defaultColWidth="8.875" defaultRowHeight="15.75"/>
  <cols>
    <col min="1" max="1" width="2.875" style="74" customWidth="1"/>
    <col min="2" max="3" width="3.375" style="74" customWidth="1"/>
    <col min="4" max="4" width="25.625" style="74" customWidth="1"/>
    <col min="5" max="5" width="11.125" style="74" bestFit="1" customWidth="1"/>
    <col min="6" max="6" width="80.875" style="74" customWidth="1"/>
    <col min="7" max="16384" width="8.875" style="74"/>
  </cols>
  <sheetData>
    <row r="1" spans="1:6" ht="28.5" thickBot="1">
      <c r="A1" s="121" t="s">
        <v>102</v>
      </c>
      <c r="B1" s="122"/>
      <c r="C1" s="122"/>
      <c r="D1" s="122"/>
      <c r="E1" s="122"/>
      <c r="F1" s="122"/>
    </row>
    <row r="2" spans="1:6" s="80" customFormat="1" ht="20.25" thickBot="1">
      <c r="A2" s="75">
        <v>0</v>
      </c>
      <c r="B2" s="76"/>
      <c r="C2" s="76"/>
      <c r="D2" s="77" t="s">
        <v>0</v>
      </c>
      <c r="E2" s="78">
        <f>SUM(E3+E6+E9+E11+E14+E15)</f>
        <v>11550</v>
      </c>
      <c r="F2" s="79" t="s">
        <v>101</v>
      </c>
    </row>
    <row r="3" spans="1:6" ht="17.25" thickBot="1">
      <c r="A3" s="84">
        <v>1</v>
      </c>
      <c r="B3" s="84"/>
      <c r="C3" s="84"/>
      <c r="D3" s="85" t="s">
        <v>7</v>
      </c>
      <c r="E3" s="86">
        <v>4000</v>
      </c>
      <c r="F3" s="87"/>
    </row>
    <row r="4" spans="1:6" ht="17.25" thickBot="1">
      <c r="A4" s="88"/>
      <c r="B4" s="88">
        <v>1</v>
      </c>
      <c r="C4" s="88"/>
      <c r="D4" s="89" t="s">
        <v>88</v>
      </c>
      <c r="E4" s="90">
        <v>1000</v>
      </c>
      <c r="F4" s="89" t="s">
        <v>89</v>
      </c>
    </row>
    <row r="5" spans="1:6" ht="17.25" thickBot="1">
      <c r="A5" s="88"/>
      <c r="B5" s="88">
        <v>2</v>
      </c>
      <c r="C5" s="88"/>
      <c r="D5" s="89" t="s">
        <v>100</v>
      </c>
      <c r="E5" s="90">
        <v>3000</v>
      </c>
      <c r="F5" s="89"/>
    </row>
    <row r="6" spans="1:6" s="81" customFormat="1" ht="17.25" thickBot="1">
      <c r="A6" s="84">
        <v>2</v>
      </c>
      <c r="B6" s="84"/>
      <c r="C6" s="84"/>
      <c r="D6" s="91" t="s">
        <v>8</v>
      </c>
      <c r="E6" s="92">
        <f>SUM(E7,E8)</f>
        <v>500</v>
      </c>
      <c r="F6" s="93"/>
    </row>
    <row r="7" spans="1:6" ht="17.25" thickBot="1">
      <c r="A7" s="88"/>
      <c r="B7" s="88">
        <v>1</v>
      </c>
      <c r="C7" s="88"/>
      <c r="D7" s="89" t="s">
        <v>90</v>
      </c>
      <c r="E7" s="90">
        <v>200</v>
      </c>
      <c r="F7" s="82" t="s">
        <v>99</v>
      </c>
    </row>
    <row r="8" spans="1:6" ht="17.25" thickBot="1">
      <c r="A8" s="82"/>
      <c r="B8" s="94">
        <v>2</v>
      </c>
      <c r="C8" s="82"/>
      <c r="D8" s="82" t="s">
        <v>91</v>
      </c>
      <c r="E8" s="90">
        <v>300</v>
      </c>
      <c r="F8" s="82" t="s">
        <v>98</v>
      </c>
    </row>
    <row r="9" spans="1:6" s="81" customFormat="1" ht="17.25" thickBot="1">
      <c r="A9" s="83">
        <v>3</v>
      </c>
      <c r="B9" s="83"/>
      <c r="C9" s="83"/>
      <c r="D9" s="83" t="s">
        <v>97</v>
      </c>
      <c r="E9" s="95">
        <v>500</v>
      </c>
      <c r="F9" s="82"/>
    </row>
    <row r="10" spans="1:6" ht="17.25" thickBot="1">
      <c r="A10" s="82"/>
      <c r="B10" s="82">
        <v>1</v>
      </c>
      <c r="C10" s="82"/>
      <c r="D10" s="82" t="s">
        <v>10</v>
      </c>
      <c r="E10" s="90">
        <v>500</v>
      </c>
      <c r="F10" s="82"/>
    </row>
    <row r="11" spans="1:6" s="81" customFormat="1" ht="17.25" thickBot="1">
      <c r="A11" s="83">
        <v>4</v>
      </c>
      <c r="B11" s="83"/>
      <c r="C11" s="83"/>
      <c r="D11" s="83" t="s">
        <v>11</v>
      </c>
      <c r="E11" s="92">
        <v>2050</v>
      </c>
      <c r="F11" s="82"/>
    </row>
    <row r="12" spans="1:6" ht="17.25" thickBot="1">
      <c r="A12" s="82"/>
      <c r="B12" s="82">
        <v>1</v>
      </c>
      <c r="C12" s="82"/>
      <c r="D12" s="82" t="s">
        <v>80</v>
      </c>
      <c r="E12" s="90">
        <v>2000</v>
      </c>
      <c r="F12" s="82" t="s">
        <v>96</v>
      </c>
    </row>
    <row r="13" spans="1:6" ht="17.25" thickBot="1">
      <c r="A13" s="82"/>
      <c r="B13" s="82">
        <v>2</v>
      </c>
      <c r="C13" s="82"/>
      <c r="D13" s="82" t="s">
        <v>95</v>
      </c>
      <c r="E13" s="90">
        <v>50</v>
      </c>
      <c r="F13" s="82"/>
    </row>
    <row r="14" spans="1:6" ht="17.25" thickBot="1">
      <c r="A14" s="83">
        <v>5</v>
      </c>
      <c r="B14" s="83"/>
      <c r="C14" s="83"/>
      <c r="D14" s="83" t="s">
        <v>94</v>
      </c>
      <c r="E14" s="92">
        <v>4000</v>
      </c>
      <c r="F14" s="83"/>
    </row>
    <row r="15" spans="1:6" ht="17.25" thickBot="1">
      <c r="A15" s="83">
        <v>6</v>
      </c>
      <c r="B15" s="83"/>
      <c r="C15" s="83"/>
      <c r="D15" s="83" t="s">
        <v>93</v>
      </c>
      <c r="E15" s="92">
        <v>500</v>
      </c>
      <c r="F15" s="82" t="s">
        <v>92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3" sqref="A3:C9"/>
    </sheetView>
  </sheetViews>
  <sheetFormatPr defaultColWidth="8.875" defaultRowHeight="15.75"/>
  <cols>
    <col min="1" max="1" width="2.875" style="1" customWidth="1"/>
    <col min="2" max="2" width="25.625" style="1" customWidth="1"/>
    <col min="3" max="3" width="11.125" style="1" bestFit="1" customWidth="1"/>
    <col min="4" max="4" width="80.875" style="1" customWidth="1"/>
    <col min="5" max="16384" width="8.875" style="1"/>
  </cols>
  <sheetData>
    <row r="1" spans="1:4" ht="28.5" thickBot="1">
      <c r="A1" s="121" t="s">
        <v>34</v>
      </c>
      <c r="B1" s="122"/>
      <c r="C1" s="122"/>
      <c r="D1" s="122"/>
    </row>
    <row r="2" spans="1:4" s="6" customFormat="1" ht="20.25" thickBot="1">
      <c r="A2" s="2">
        <v>0</v>
      </c>
      <c r="B2" s="3" t="s">
        <v>0</v>
      </c>
      <c r="C2" s="4">
        <f>SUM(C3:C9)</f>
        <v>8600</v>
      </c>
      <c r="D2" s="5" t="s">
        <v>1</v>
      </c>
    </row>
    <row r="3" spans="1:4" ht="17.25" thickBot="1">
      <c r="A3" s="7">
        <v>1</v>
      </c>
      <c r="B3" s="91" t="s">
        <v>68</v>
      </c>
      <c r="C3" s="86">
        <v>500</v>
      </c>
      <c r="D3" s="20" t="s">
        <v>36</v>
      </c>
    </row>
    <row r="4" spans="1:4" ht="17.25" thickBot="1">
      <c r="A4" s="7">
        <v>2</v>
      </c>
      <c r="B4" s="85" t="s">
        <v>33</v>
      </c>
      <c r="C4" s="86">
        <v>100</v>
      </c>
      <c r="D4" s="19" t="s">
        <v>35</v>
      </c>
    </row>
    <row r="5" spans="1:4" ht="17.25" thickBot="1">
      <c r="A5" s="7">
        <v>3</v>
      </c>
      <c r="B5" s="83" t="s">
        <v>80</v>
      </c>
      <c r="C5" s="86">
        <v>3000</v>
      </c>
      <c r="D5" s="11" t="s">
        <v>40</v>
      </c>
    </row>
    <row r="6" spans="1:4" s="74" customFormat="1" ht="17.25" thickBot="1">
      <c r="A6" s="7">
        <v>4</v>
      </c>
      <c r="B6" s="83" t="s">
        <v>185</v>
      </c>
      <c r="C6" s="86">
        <v>100</v>
      </c>
      <c r="D6" s="82"/>
    </row>
    <row r="7" spans="1:4" ht="17.25" thickBot="1">
      <c r="A7" s="7">
        <v>5</v>
      </c>
      <c r="B7" s="83" t="s">
        <v>81</v>
      </c>
      <c r="C7" s="86">
        <v>200</v>
      </c>
      <c r="D7" s="11" t="s">
        <v>184</v>
      </c>
    </row>
    <row r="8" spans="1:4" s="10" customFormat="1" ht="17.25" thickBot="1">
      <c r="A8" s="7">
        <v>6</v>
      </c>
      <c r="B8" s="83" t="s">
        <v>178</v>
      </c>
      <c r="C8" s="86">
        <v>700</v>
      </c>
      <c r="D8" s="82" t="s">
        <v>183</v>
      </c>
    </row>
    <row r="9" spans="1:4" ht="17.25" thickBot="1">
      <c r="A9" s="7">
        <v>7</v>
      </c>
      <c r="B9" s="91" t="s">
        <v>82</v>
      </c>
      <c r="C9" s="86">
        <v>4000</v>
      </c>
      <c r="D9" s="11" t="s">
        <v>37</v>
      </c>
    </row>
    <row r="11" spans="1:4" ht="16.5">
      <c r="D11" s="18"/>
    </row>
    <row r="12" spans="1:4">
      <c r="D12" s="17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3" sqref="A3:C6"/>
    </sheetView>
  </sheetViews>
  <sheetFormatPr defaultColWidth="8.875" defaultRowHeight="15.75"/>
  <cols>
    <col min="1" max="1" width="2.875" style="74" customWidth="1"/>
    <col min="2" max="2" width="25.625" style="74" customWidth="1"/>
    <col min="3" max="3" width="11.125" style="74" bestFit="1" customWidth="1"/>
    <col min="4" max="4" width="80.875" style="74" customWidth="1"/>
    <col min="5" max="16384" width="8.875" style="74"/>
  </cols>
  <sheetData>
    <row r="1" spans="1:4" ht="28.5" thickBot="1">
      <c r="A1" s="121" t="s">
        <v>46</v>
      </c>
      <c r="B1" s="122"/>
      <c r="C1" s="122"/>
      <c r="D1" s="122"/>
    </row>
    <row r="2" spans="1:4" s="80" customFormat="1" ht="20.25" thickBot="1">
      <c r="A2" s="75">
        <v>0</v>
      </c>
      <c r="B2" s="77" t="s">
        <v>0</v>
      </c>
      <c r="C2" s="78">
        <f>SUM(C3:C6)</f>
        <v>7400</v>
      </c>
      <c r="D2" s="79" t="s">
        <v>1</v>
      </c>
    </row>
    <row r="3" spans="1:4" ht="17.25" thickBot="1">
      <c r="A3" s="7">
        <v>1</v>
      </c>
      <c r="B3" s="85" t="s">
        <v>3</v>
      </c>
      <c r="C3" s="86">
        <v>400</v>
      </c>
      <c r="D3" s="15" t="s">
        <v>47</v>
      </c>
    </row>
    <row r="4" spans="1:4" ht="17.25" thickBot="1">
      <c r="A4" s="7">
        <v>2</v>
      </c>
      <c r="B4" s="85" t="s">
        <v>48</v>
      </c>
      <c r="C4" s="8">
        <v>2000</v>
      </c>
      <c r="D4" s="15" t="s">
        <v>14</v>
      </c>
    </row>
    <row r="5" spans="1:4" ht="17.25" thickBot="1">
      <c r="A5" s="7">
        <v>3</v>
      </c>
      <c r="B5" s="85" t="s">
        <v>151</v>
      </c>
      <c r="C5" s="8">
        <v>1000</v>
      </c>
      <c r="D5" s="15"/>
    </row>
    <row r="6" spans="1:4" s="81" customFormat="1" ht="17.25" thickBot="1">
      <c r="A6" s="7">
        <v>4</v>
      </c>
      <c r="B6" s="85" t="s">
        <v>5</v>
      </c>
      <c r="C6" s="8">
        <v>4000</v>
      </c>
      <c r="D6" s="15" t="s">
        <v>150</v>
      </c>
    </row>
    <row r="7" spans="1:4">
      <c r="D7" s="17"/>
    </row>
    <row r="8" spans="1:4" ht="16.5">
      <c r="D8" s="18"/>
    </row>
    <row r="9" spans="1:4">
      <c r="D9" s="17"/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C6"/>
    </sheetView>
  </sheetViews>
  <sheetFormatPr defaultColWidth="8.875" defaultRowHeight="15.75"/>
  <cols>
    <col min="1" max="1" width="2.875" style="1" customWidth="1"/>
    <col min="2" max="2" width="29" style="1" customWidth="1"/>
    <col min="3" max="3" width="11.125" style="1" bestFit="1" customWidth="1"/>
    <col min="4" max="4" width="80.875" style="1" customWidth="1"/>
    <col min="5" max="16384" width="8.875" style="1"/>
  </cols>
  <sheetData>
    <row r="1" spans="1:4" ht="28.5" thickBot="1">
      <c r="A1" s="123" t="s">
        <v>15</v>
      </c>
      <c r="B1" s="122"/>
      <c r="C1" s="122"/>
      <c r="D1" s="122"/>
    </row>
    <row r="2" spans="1:4" ht="20.25" thickBot="1">
      <c r="A2" s="2">
        <v>0</v>
      </c>
      <c r="B2" s="3" t="s">
        <v>0</v>
      </c>
      <c r="C2" s="4">
        <f>SUM(C3:C6)</f>
        <v>3925</v>
      </c>
      <c r="D2" s="5" t="s">
        <v>2</v>
      </c>
    </row>
    <row r="3" spans="1:4" s="6" customFormat="1" ht="19.5" thickBot="1">
      <c r="A3" s="7">
        <v>1</v>
      </c>
      <c r="B3" s="16" t="s">
        <v>68</v>
      </c>
      <c r="C3" s="8">
        <v>425</v>
      </c>
      <c r="D3" s="11" t="s">
        <v>78</v>
      </c>
    </row>
    <row r="4" spans="1:4" ht="17.25" thickBot="1">
      <c r="A4" s="7">
        <v>2</v>
      </c>
      <c r="B4" s="16" t="s">
        <v>75</v>
      </c>
      <c r="C4" s="8">
        <v>1000</v>
      </c>
      <c r="D4" s="11"/>
    </row>
    <row r="5" spans="1:4" ht="17.25" thickBot="1">
      <c r="A5" s="7">
        <v>3</v>
      </c>
      <c r="B5" s="16" t="s">
        <v>76</v>
      </c>
      <c r="C5" s="8">
        <v>2000</v>
      </c>
      <c r="D5" s="11"/>
    </row>
    <row r="6" spans="1:4" ht="17.25" thickBot="1">
      <c r="A6" s="7">
        <v>4</v>
      </c>
      <c r="B6" s="16" t="s">
        <v>77</v>
      </c>
      <c r="C6" s="8">
        <v>500</v>
      </c>
      <c r="D6" s="11" t="s">
        <v>79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總表</vt:lpstr>
      <vt:lpstr>P&amp;VP</vt:lpstr>
      <vt:lpstr>SCORE</vt:lpstr>
      <vt:lpstr>SCOPE</vt:lpstr>
      <vt:lpstr>SCORA</vt:lpstr>
      <vt:lpstr>SCOPH </vt:lpstr>
      <vt:lpstr>SCORP</vt:lpstr>
      <vt:lpstr>SCOME</vt:lpstr>
      <vt:lpstr>AMSA</vt:lpstr>
      <vt:lpstr>CCRD</vt:lpstr>
      <vt:lpstr>IENA</vt:lpstr>
      <vt:lpstr>體育長</vt:lpstr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黃嬿蓉</dc:creator>
  <cp:lastModifiedBy>user</cp:lastModifiedBy>
  <dcterms:created xsi:type="dcterms:W3CDTF">2013-09-16T16:51:38Z</dcterms:created>
  <dcterms:modified xsi:type="dcterms:W3CDTF">2016-05-08T14:22:48Z</dcterms:modified>
</cp:coreProperties>
</file>